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-32760" yWindow="-32760" windowWidth="28800" windowHeight="12168"/>
  </bookViews>
  <sheets>
    <sheet name="Rezultāti" sheetId="3" r:id="rId1"/>
    <sheet name="Komanda" sheetId="4" r:id="rId2"/>
  </sheets>
  <calcPr calcId="162913"/>
</workbook>
</file>

<file path=xl/calcChain.xml><?xml version="1.0" encoding="utf-8"?>
<calcChain xmlns="http://schemas.openxmlformats.org/spreadsheetml/2006/main">
  <c r="K83" i="3" l="1"/>
  <c r="I83" i="3"/>
  <c r="G83" i="3"/>
  <c r="E83" i="3"/>
  <c r="K82" i="3"/>
  <c r="I82" i="3"/>
  <c r="G82" i="3"/>
  <c r="E82" i="3"/>
  <c r="K72" i="3"/>
  <c r="I72" i="3"/>
  <c r="G72" i="3"/>
  <c r="E72" i="3"/>
  <c r="K71" i="3"/>
  <c r="I71" i="3"/>
  <c r="G71" i="3"/>
  <c r="E71" i="3"/>
  <c r="K67" i="3"/>
  <c r="I67" i="3"/>
  <c r="G67" i="3"/>
  <c r="E67" i="3"/>
  <c r="K66" i="3"/>
  <c r="I66" i="3"/>
  <c r="G66" i="3"/>
  <c r="E66" i="3"/>
  <c r="K78" i="3"/>
  <c r="I78" i="3"/>
  <c r="G78" i="3"/>
  <c r="E78" i="3"/>
  <c r="K77" i="3"/>
  <c r="I77" i="3"/>
  <c r="G77" i="3"/>
  <c r="E77" i="3"/>
  <c r="K76" i="3"/>
  <c r="I76" i="3"/>
  <c r="G76" i="3"/>
  <c r="E76" i="3"/>
  <c r="K62" i="3"/>
  <c r="I62" i="3"/>
  <c r="G62" i="3"/>
  <c r="E62" i="3"/>
  <c r="K61" i="3"/>
  <c r="I61" i="3"/>
  <c r="G61" i="3"/>
  <c r="E61" i="3"/>
  <c r="K60" i="3"/>
  <c r="I60" i="3"/>
  <c r="G60" i="3"/>
  <c r="E60" i="3"/>
  <c r="K24" i="3"/>
  <c r="I24" i="3"/>
  <c r="G24" i="3"/>
  <c r="E24" i="3"/>
  <c r="K23" i="3"/>
  <c r="I23" i="3"/>
  <c r="G23" i="3"/>
  <c r="E23" i="3"/>
  <c r="K22" i="3"/>
  <c r="I22" i="3"/>
  <c r="G22" i="3"/>
  <c r="E22" i="3"/>
  <c r="K50" i="3"/>
  <c r="K16" i="3"/>
  <c r="I16" i="3"/>
  <c r="G16" i="3"/>
  <c r="E16" i="3"/>
  <c r="E50" i="3"/>
  <c r="G50" i="3"/>
  <c r="I50" i="3"/>
  <c r="K32" i="3"/>
  <c r="I32" i="3"/>
  <c r="G32" i="3"/>
  <c r="E32" i="3"/>
  <c r="K40" i="3"/>
  <c r="I40" i="3"/>
  <c r="G40" i="3"/>
  <c r="E40" i="3"/>
  <c r="K54" i="3"/>
  <c r="I54" i="3"/>
  <c r="G54" i="3"/>
  <c r="E54" i="3"/>
  <c r="K52" i="3"/>
  <c r="I52" i="3"/>
  <c r="G52" i="3"/>
  <c r="E52" i="3"/>
  <c r="K44" i="3"/>
  <c r="I44" i="3"/>
  <c r="G44" i="3"/>
  <c r="E44" i="3"/>
  <c r="K43" i="3"/>
  <c r="K49" i="3"/>
  <c r="I43" i="3"/>
  <c r="I49" i="3"/>
  <c r="G43" i="3"/>
  <c r="G49" i="3"/>
  <c r="E43" i="3"/>
  <c r="E49" i="3"/>
  <c r="K30" i="3"/>
  <c r="I30" i="3"/>
  <c r="G30" i="3"/>
  <c r="E30" i="3"/>
  <c r="K15" i="3"/>
  <c r="I15" i="3"/>
  <c r="G15" i="3"/>
  <c r="E15" i="3"/>
  <c r="K13" i="3"/>
  <c r="I13" i="3"/>
  <c r="G13" i="3"/>
  <c r="E13" i="3"/>
  <c r="K45" i="3"/>
  <c r="K36" i="3"/>
  <c r="E45" i="3"/>
  <c r="G45" i="3"/>
  <c r="I45" i="3"/>
  <c r="K53" i="3"/>
  <c r="I53" i="3"/>
  <c r="G53" i="3"/>
  <c r="E53" i="3"/>
  <c r="E36" i="3"/>
  <c r="G36" i="3"/>
  <c r="I36" i="3"/>
  <c r="K31" i="3"/>
  <c r="K33" i="3"/>
  <c r="I33" i="3"/>
  <c r="G33" i="3"/>
  <c r="E33" i="3"/>
  <c r="I31" i="3"/>
  <c r="G31" i="3"/>
  <c r="E31" i="3"/>
  <c r="E12" i="3"/>
  <c r="G12" i="3"/>
  <c r="I12" i="3"/>
  <c r="K12" i="3"/>
  <c r="D8" i="4"/>
  <c r="K47" i="3"/>
  <c r="K48" i="3"/>
  <c r="K42" i="3"/>
  <c r="K10" i="3"/>
  <c r="K39" i="3"/>
  <c r="K56" i="3"/>
  <c r="K38" i="3"/>
  <c r="K18" i="3"/>
  <c r="I18" i="3"/>
  <c r="G18" i="3"/>
  <c r="E18" i="3"/>
  <c r="E38" i="3"/>
  <c r="G38" i="3"/>
  <c r="I38" i="3"/>
  <c r="E39" i="3"/>
  <c r="G39" i="3"/>
  <c r="I39" i="3"/>
  <c r="E35" i="3"/>
  <c r="G35" i="3"/>
  <c r="I35" i="3"/>
  <c r="K35" i="3"/>
  <c r="E42" i="3"/>
  <c r="G42" i="3"/>
  <c r="I42" i="3"/>
  <c r="E56" i="3"/>
  <c r="G56" i="3"/>
  <c r="I56" i="3"/>
  <c r="E47" i="3"/>
  <c r="G47" i="3"/>
  <c r="I47" i="3"/>
  <c r="E28" i="3"/>
  <c r="G28" i="3"/>
  <c r="I28" i="3"/>
  <c r="K28" i="3"/>
  <c r="E48" i="3"/>
  <c r="G48" i="3"/>
  <c r="I48" i="3"/>
  <c r="I10" i="3"/>
  <c r="G10" i="3"/>
  <c r="E10" i="3"/>
  <c r="E37" i="3"/>
  <c r="G37" i="3"/>
  <c r="I37" i="3"/>
  <c r="K37" i="3"/>
  <c r="D3" i="4"/>
  <c r="D5" i="4"/>
  <c r="D7" i="4"/>
  <c r="D9" i="4"/>
  <c r="D4" i="4"/>
  <c r="D6" i="4"/>
</calcChain>
</file>

<file path=xl/sharedStrings.xml><?xml version="1.0" encoding="utf-8"?>
<sst xmlns="http://schemas.openxmlformats.org/spreadsheetml/2006/main" count="294" uniqueCount="145">
  <si>
    <t>Latvijas Pauerliftinga Federācija</t>
  </si>
  <si>
    <t>www.powerliftings.lv</t>
  </si>
  <si>
    <t>Nr.</t>
  </si>
  <si>
    <t>Uzvārds, vārds</t>
  </si>
  <si>
    <t>Dz.g.</t>
  </si>
  <si>
    <t>Komanda</t>
  </si>
  <si>
    <t>Open</t>
  </si>
  <si>
    <t>Guntars Zariņš</t>
  </si>
  <si>
    <t>Mārtiņš Lielups</t>
  </si>
  <si>
    <t>Didzis Bērziņš</t>
  </si>
  <si>
    <t>Sievietes</t>
  </si>
  <si>
    <t>Dalībnieka svars</t>
  </si>
  <si>
    <t>Summa</t>
  </si>
  <si>
    <t>Vieta</t>
  </si>
  <si>
    <t>Vilkme reizes</t>
  </si>
  <si>
    <t>Vilkme kg</t>
  </si>
  <si>
    <t>Spiešana kg</t>
  </si>
  <si>
    <t>Dalībnieki</t>
  </si>
  <si>
    <t>Kopā</t>
  </si>
  <si>
    <t>Vīrieši</t>
  </si>
  <si>
    <t>Punkti</t>
  </si>
  <si>
    <t>V. kat.</t>
  </si>
  <si>
    <t>Spiešana reizes</t>
  </si>
  <si>
    <t>Komandu p.</t>
  </si>
  <si>
    <t>Pietupiens, kg</t>
  </si>
  <si>
    <t>Pietupiens reizes</t>
  </si>
  <si>
    <t>93kg</t>
  </si>
  <si>
    <t>74kg</t>
  </si>
  <si>
    <t>83kg</t>
  </si>
  <si>
    <t>Rolands Cīrulis</t>
  </si>
  <si>
    <t>47kg</t>
  </si>
  <si>
    <t>Larisa Cīrule</t>
  </si>
  <si>
    <t>84kg</t>
  </si>
  <si>
    <t>Aigars Cīrulis</t>
  </si>
  <si>
    <t>Ēriks Veldre</t>
  </si>
  <si>
    <t>Jurijs Meirāns</t>
  </si>
  <si>
    <t>Spiešana</t>
  </si>
  <si>
    <t>Vilkme</t>
  </si>
  <si>
    <t>Gulbenes KSP</t>
  </si>
  <si>
    <t>1.</t>
  </si>
  <si>
    <t>Madona SCK</t>
  </si>
  <si>
    <t>Pietupiena kg</t>
  </si>
  <si>
    <t>Pietupiena reizes</t>
  </si>
  <si>
    <t>Pietupieni kg</t>
  </si>
  <si>
    <t>Pietupieni reizes</t>
  </si>
  <si>
    <t>2.</t>
  </si>
  <si>
    <t>3.</t>
  </si>
  <si>
    <t>4.</t>
  </si>
  <si>
    <t>5.</t>
  </si>
  <si>
    <t>105kg</t>
  </si>
  <si>
    <t>Absolūti labākie Open grupā</t>
  </si>
  <si>
    <t>Absolūti labākās Sieviešu grupā:</t>
  </si>
  <si>
    <t>Absolūti labākie Jauniešu grupā</t>
  </si>
  <si>
    <t>Absolūti labākie Junioru grupā</t>
  </si>
  <si>
    <t>Absolūti labākie Veterānu V40 grupā</t>
  </si>
  <si>
    <t>Absolūti labākie Veterānu V50 grupā</t>
  </si>
  <si>
    <t>Kokneses SC</t>
  </si>
  <si>
    <t>Vārds, uzvārds</t>
  </si>
  <si>
    <t>66kg</t>
  </si>
  <si>
    <t>Aizkraukles SC</t>
  </si>
  <si>
    <t>Dārta Bērziņa</t>
  </si>
  <si>
    <t>120kg</t>
  </si>
  <si>
    <t>Sacensību direktors</t>
  </si>
  <si>
    <t>Galvenais tiesnesis</t>
  </si>
  <si>
    <t>Ilmārs Kalniņš</t>
  </si>
  <si>
    <t>57kg</t>
  </si>
  <si>
    <t>Komandu kopvērtējums</t>
  </si>
  <si>
    <t>LK Punkti</t>
  </si>
  <si>
    <t>Ieskaites punkti</t>
  </si>
  <si>
    <t>Pietupiens</t>
  </si>
  <si>
    <t>D. Kalniņš</t>
  </si>
  <si>
    <t>A. Rukmanis</t>
  </si>
  <si>
    <t>Kokneses novada atklātais čempionāts spēka trīscīņā uz atkārtojumu skaitu, Latvijas kausa 7.posms / 28.05.2022</t>
  </si>
  <si>
    <t>Svetlana Dobrjakova</t>
  </si>
  <si>
    <t>Olym Rīga</t>
  </si>
  <si>
    <t>Helēna Bormane</t>
  </si>
  <si>
    <t>RTU Sporta centrs</t>
  </si>
  <si>
    <t>69kg</t>
  </si>
  <si>
    <t>Elīza Jansone</t>
  </si>
  <si>
    <t>Kokneses Sporta centrs</t>
  </si>
  <si>
    <t>Deniss Koltaševs</t>
  </si>
  <si>
    <t>SP Valmiera</t>
  </si>
  <si>
    <t>Gustavs Alfreds Ozoliņš</t>
  </si>
  <si>
    <t>Jānis Kalnenieks</t>
  </si>
  <si>
    <t>Andrejs Puķīte</t>
  </si>
  <si>
    <t>virs 120kg</t>
  </si>
  <si>
    <t>Andrejs Pavļenkovs</t>
  </si>
  <si>
    <t>Ingars Kļaviņš</t>
  </si>
  <si>
    <t>Sergejs Kolencevs</t>
  </si>
  <si>
    <t>Arnis Šarkuns</t>
  </si>
  <si>
    <t>Vilnis Iekļavs</t>
  </si>
  <si>
    <t>SK Panatta</t>
  </si>
  <si>
    <t>Aleksandrs Miglāns</t>
  </si>
  <si>
    <t>Jēkabpils Sporta centrs</t>
  </si>
  <si>
    <t>Rolands Degro</t>
  </si>
  <si>
    <t>Edgars Ivanovs</t>
  </si>
  <si>
    <t>Sacensību sekretāri</t>
  </si>
  <si>
    <t>G.Zariņš, L.Cīrule</t>
  </si>
  <si>
    <t>Matīss Šutka</t>
  </si>
  <si>
    <t>Inese Karpoviča</t>
  </si>
  <si>
    <t>DISQ</t>
  </si>
  <si>
    <t>Jevgenijs Snegirevs</t>
  </si>
  <si>
    <t>6.</t>
  </si>
  <si>
    <t>7.</t>
  </si>
  <si>
    <t>8.</t>
  </si>
  <si>
    <t>9.</t>
  </si>
  <si>
    <t>Tiesneši</t>
  </si>
  <si>
    <t>A.Cīrulis, R.Cīrulis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</si>
  <si>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</si>
  <si>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</si>
  <si>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</si>
  <si>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</si>
  <si>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</si>
  <si>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</si>
  <si>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</si>
  <si>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</si>
  <si>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</si>
  <si>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</si>
  <si>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</si>
  <si>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</si>
  <si>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</si>
  <si>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</si>
  <si>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</si>
  <si>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</si>
  <si>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</si>
  <si>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</si>
  <si>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</si>
  <si>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</si>
  <si>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12+12+9</t>
  </si>
  <si>
    <t>12+12+9+9+9+7+5</t>
  </si>
  <si>
    <t>12+12+9+9+7</t>
  </si>
  <si>
    <t>12+9+8+6</t>
  </si>
  <si>
    <t>12+8+7</t>
  </si>
  <si>
    <t>12+9</t>
  </si>
  <si>
    <t>8+7</t>
  </si>
  <si>
    <t>Kristofers Gusts Piebalga</t>
  </si>
  <si>
    <t>Olymp Rīga</t>
  </si>
  <si>
    <t>Gulbenes KSP sporta klubs</t>
  </si>
  <si>
    <t>Spēka Pasaule, Valmieras smagatlētikas klubs</t>
  </si>
  <si>
    <t>Madona, Smagatlētikas un cīņas klubs</t>
  </si>
  <si>
    <t>RTU</t>
  </si>
  <si>
    <t>Aizkraukles Sporta centrs</t>
  </si>
  <si>
    <t>Jēkabpils sporta centrs</t>
  </si>
  <si>
    <t>Panatta, Sporta klubs</t>
  </si>
  <si>
    <t>IPF GL 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</si>
</sst>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8" formatCode="0.0"/>
  </numFmts>
  <fonts count="33" x14ac:knownFonts="1">
    <font>
      <sz val="10"/>
      <color indexed="8"/>
      <name val="Arial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16"/>
      <name val="Times New Roman"/>
      <family val="1"/>
      <charset val="186"/>
    </font>
    <font>
      <b/>
      <sz val="11"/>
      <color indexed="12"/>
      <name val="Times New Roman"/>
      <family val="1"/>
      <charset val="186"/>
    </font>
    <font>
      <sz val="8"/>
      <name val="Arial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10"/>
      <color indexed="8"/>
      <name val="Arial"/>
    </font>
    <font>
      <sz val="10"/>
      <name val="Arial"/>
      <family val="2"/>
      <charset val="186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0070C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b/>
      <sz val="11"/>
      <color rgb="FF0070C0"/>
      <name val="Times New Roman"/>
      <family val="1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1"/>
      <color theme="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7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NumberFormat="0" applyFill="0" applyProtection="0"/>
    <xf numFmtId="0" fontId="23" fillId="0" borderId="0"/>
    <xf numFmtId="0" fontId="2" fillId="0" borderId="0" applyNumberFormat="0" applyFill="0" applyProtection="0"/>
    <xf numFmtId="0" fontId="23" fillId="0" borderId="0"/>
    <xf numFmtId="0" fontId="14" fillId="0" borderId="0"/>
  </cellStyleXfs>
  <cellXfs count="142">
    <xf numFmtId="0" fontId="0" fillId="0" borderId="0" xfId="0" applyNumberFormat="1" applyFill="1" applyProtection="1"/>
    <xf numFmtId="0" fontId="3" fillId="0" borderId="0" xfId="0" applyNumberFormat="1" applyFont="1" applyFill="1" applyProtection="1"/>
    <xf numFmtId="0" fontId="2" fillId="0" borderId="0" xfId="2" applyNumberFormat="1" applyFont="1" applyFill="1" applyBorder="1" applyProtection="1"/>
    <xf numFmtId="0" fontId="2" fillId="0" borderId="0" xfId="2" applyNumberForma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1" fontId="4" fillId="0" borderId="0" xfId="2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4" fillId="0" borderId="0" xfId="2" applyNumberFormat="1" applyFont="1" applyFill="1" applyBorder="1" applyAlignment="1" applyProtection="1"/>
    <xf numFmtId="0" fontId="1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1" fontId="0" fillId="0" borderId="0" xfId="0" applyNumberFormat="1" applyFill="1" applyBorder="1" applyAlignment="1" applyProtection="1">
      <alignment horizontal="center"/>
    </xf>
    <xf numFmtId="0" fontId="6" fillId="0" borderId="0" xfId="0" applyNumberFormat="1" applyFont="1" applyFill="1" applyProtection="1"/>
    <xf numFmtId="0" fontId="5" fillId="0" borderId="0" xfId="0" applyNumberFormat="1" applyFont="1" applyFill="1" applyProtection="1"/>
    <xf numFmtId="0" fontId="7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Protection="1"/>
    <xf numFmtId="0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Protection="1"/>
    <xf numFmtId="0" fontId="8" fillId="0" borderId="1" xfId="0" applyNumberFormat="1" applyFont="1" applyFill="1" applyBorder="1" applyAlignment="1" applyProtection="1">
      <alignment horizontal="center"/>
    </xf>
    <xf numFmtId="198" fontId="8" fillId="0" borderId="1" xfId="0" applyNumberFormat="1" applyFont="1" applyFill="1" applyBorder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0" fontId="7" fillId="0" borderId="0" xfId="0" applyNumberFormat="1" applyFont="1" applyFill="1" applyProtection="1"/>
    <xf numFmtId="0" fontId="8" fillId="0" borderId="0" xfId="0" applyNumberFormat="1" applyFont="1" applyFill="1" applyAlignment="1" applyProtection="1">
      <alignment horizontal="center"/>
    </xf>
    <xf numFmtId="0" fontId="7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Protection="1"/>
    <xf numFmtId="0" fontId="8" fillId="0" borderId="0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center" wrapText="1"/>
    </xf>
    <xf numFmtId="1" fontId="7" fillId="0" borderId="0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Border="1" applyProtection="1"/>
    <xf numFmtId="0" fontId="8" fillId="5" borderId="1" xfId="0" applyNumberFormat="1" applyFont="1" applyFill="1" applyBorder="1" applyAlignment="1" applyProtection="1">
      <alignment horizontal="center"/>
    </xf>
    <xf numFmtId="0" fontId="8" fillId="5" borderId="1" xfId="0" applyNumberFormat="1" applyFont="1" applyFill="1" applyBorder="1" applyProtection="1"/>
    <xf numFmtId="1" fontId="8" fillId="5" borderId="1" xfId="0" applyNumberFormat="1" applyFont="1" applyFill="1" applyBorder="1" applyAlignment="1" applyProtection="1">
      <alignment horizontal="center"/>
    </xf>
    <xf numFmtId="0" fontId="7" fillId="5" borderId="1" xfId="0" applyNumberFormat="1" applyFont="1" applyFill="1" applyBorder="1" applyAlignment="1" applyProtection="1">
      <alignment horizontal="center"/>
    </xf>
    <xf numFmtId="0" fontId="10" fillId="5" borderId="1" xfId="0" applyNumberFormat="1" applyFont="1" applyFill="1" applyBorder="1" applyAlignment="1" applyProtection="1">
      <alignment horizontal="center"/>
    </xf>
    <xf numFmtId="0" fontId="12" fillId="5" borderId="1" xfId="0" applyNumberFormat="1" applyFont="1" applyFill="1" applyBorder="1" applyProtection="1"/>
    <xf numFmtId="0" fontId="7" fillId="6" borderId="1" xfId="0" applyNumberFormat="1" applyFont="1" applyFill="1" applyBorder="1" applyAlignment="1" applyProtection="1">
      <alignment horizontal="center"/>
    </xf>
    <xf numFmtId="0" fontId="0" fillId="0" borderId="0" xfId="0"/>
    <xf numFmtId="0" fontId="1" fillId="0" borderId="0" xfId="0" applyNumberFormat="1" applyFont="1" applyFill="1" applyProtection="1"/>
    <xf numFmtId="0" fontId="13" fillId="0" borderId="1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198" fontId="17" fillId="0" borderId="1" xfId="0" applyNumberFormat="1" applyFont="1" applyFill="1" applyBorder="1" applyAlignment="1" applyProtection="1">
      <alignment horizontal="center"/>
    </xf>
    <xf numFmtId="1" fontId="17" fillId="0" borderId="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left"/>
    </xf>
    <xf numFmtId="0" fontId="18" fillId="0" borderId="1" xfId="0" applyNumberFormat="1" applyFont="1" applyFill="1" applyBorder="1" applyProtection="1"/>
    <xf numFmtId="0" fontId="19" fillId="0" borderId="1" xfId="0" applyNumberFormat="1" applyFont="1" applyFill="1" applyBorder="1" applyProtection="1"/>
    <xf numFmtId="0" fontId="18" fillId="5" borderId="1" xfId="0" applyNumberFormat="1" applyFont="1" applyFill="1" applyBorder="1" applyProtection="1"/>
    <xf numFmtId="0" fontId="20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198" fontId="8" fillId="0" borderId="2" xfId="0" applyNumberFormat="1" applyFont="1" applyFill="1" applyBorder="1" applyAlignment="1" applyProtection="1">
      <alignment horizontal="center"/>
    </xf>
    <xf numFmtId="1" fontId="8" fillId="0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Protection="1"/>
    <xf numFmtId="0" fontId="7" fillId="0" borderId="1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19" fillId="6" borderId="1" xfId="0" applyNumberFormat="1" applyFont="1" applyFill="1" applyBorder="1" applyProtection="1"/>
    <xf numFmtId="0" fontId="8" fillId="6" borderId="1" xfId="0" applyNumberFormat="1" applyFont="1" applyFill="1" applyBorder="1" applyAlignment="1" applyProtection="1">
      <alignment horizontal="center"/>
    </xf>
    <xf numFmtId="198" fontId="8" fillId="6" borderId="1" xfId="0" applyNumberFormat="1" applyFont="1" applyFill="1" applyBorder="1" applyAlignment="1" applyProtection="1">
      <alignment horizontal="center"/>
    </xf>
    <xf numFmtId="1" fontId="8" fillId="6" borderId="1" xfId="0" applyNumberFormat="1" applyFont="1" applyFill="1" applyBorder="1" applyAlignment="1" applyProtection="1">
      <alignment horizontal="center"/>
    </xf>
    <xf numFmtId="0" fontId="8" fillId="6" borderId="1" xfId="0" applyNumberFormat="1" applyFont="1" applyFill="1" applyBorder="1" applyAlignment="1" applyProtection="1">
      <alignment horizontal="left"/>
    </xf>
    <xf numFmtId="0" fontId="18" fillId="6" borderId="1" xfId="0" applyNumberFormat="1" applyFont="1" applyFill="1" applyBorder="1" applyProtection="1"/>
    <xf numFmtId="0" fontId="8" fillId="6" borderId="1" xfId="0" applyNumberFormat="1" applyFont="1" applyFill="1" applyBorder="1" applyProtection="1"/>
    <xf numFmtId="0" fontId="18" fillId="6" borderId="1" xfId="0" applyNumberFormat="1" applyFont="1" applyFill="1" applyBorder="1" applyAlignment="1" applyProtection="1">
      <alignment horizontal="left"/>
    </xf>
    <xf numFmtId="1" fontId="17" fillId="6" borderId="1" xfId="0" applyNumberFormat="1" applyFont="1" applyFill="1" applyBorder="1" applyAlignment="1" applyProtection="1">
      <alignment horizontal="center"/>
    </xf>
    <xf numFmtId="0" fontId="19" fillId="6" borderId="1" xfId="0" applyNumberFormat="1" applyFont="1" applyFill="1" applyBorder="1" applyAlignment="1" applyProtection="1">
      <alignment horizontal="center"/>
    </xf>
    <xf numFmtId="0" fontId="17" fillId="6" borderId="1" xfId="0" applyNumberFormat="1" applyFont="1" applyFill="1" applyBorder="1" applyAlignment="1" applyProtection="1">
      <alignment horizontal="left"/>
    </xf>
    <xf numFmtId="0" fontId="10" fillId="6" borderId="1" xfId="0" applyNumberFormat="1" applyFont="1" applyFill="1" applyBorder="1" applyAlignment="1" applyProtection="1">
      <alignment horizontal="center"/>
    </xf>
    <xf numFmtId="0" fontId="12" fillId="6" borderId="1" xfId="0" applyNumberFormat="1" applyFont="1" applyFill="1" applyBorder="1" applyProtection="1"/>
    <xf numFmtId="0" fontId="7" fillId="5" borderId="0" xfId="0" applyNumberFormat="1" applyFont="1" applyFill="1" applyBorder="1" applyAlignment="1" applyProtection="1">
      <alignment horizontal="center"/>
    </xf>
    <xf numFmtId="0" fontId="18" fillId="5" borderId="0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98" fontId="8" fillId="5" borderId="0" xfId="0" applyNumberFormat="1" applyFont="1" applyFill="1" applyBorder="1" applyAlignment="1" applyProtection="1">
      <alignment horizontal="center"/>
    </xf>
    <xf numFmtId="1" fontId="8" fillId="5" borderId="0" xfId="0" applyNumberFormat="1" applyFont="1" applyFill="1" applyBorder="1" applyAlignment="1" applyProtection="1">
      <alignment horizontal="center"/>
    </xf>
    <xf numFmtId="0" fontId="9" fillId="5" borderId="0" xfId="0" applyNumberFormat="1" applyFont="1" applyFill="1" applyBorder="1" applyAlignment="1" applyProtection="1">
      <alignment horizontal="center"/>
    </xf>
    <xf numFmtId="0" fontId="8" fillId="5" borderId="0" xfId="0" applyNumberFormat="1" applyFont="1" applyFill="1" applyBorder="1" applyProtection="1"/>
    <xf numFmtId="0" fontId="8" fillId="5" borderId="0" xfId="0" applyNumberFormat="1" applyFont="1" applyFill="1" applyProtection="1"/>
    <xf numFmtId="0" fontId="0" fillId="5" borderId="0" xfId="0" applyNumberFormat="1" applyFill="1" applyBorder="1" applyProtection="1"/>
    <xf numFmtId="0" fontId="0" fillId="5" borderId="0" xfId="0" applyNumberFormat="1" applyFill="1" applyProtection="1"/>
    <xf numFmtId="0" fontId="19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198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10" fillId="5" borderId="0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5" fillId="5" borderId="1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6" fillId="5" borderId="1" xfId="0" applyNumberFormat="1" applyFont="1" applyFill="1" applyBorder="1" applyAlignment="1" applyProtection="1">
      <alignment horizontal="center"/>
    </xf>
    <xf numFmtId="0" fontId="22" fillId="5" borderId="1" xfId="0" applyNumberFormat="1" applyFont="1" applyFill="1" applyBorder="1" applyAlignment="1" applyProtection="1">
      <alignment horizontal="center"/>
    </xf>
    <xf numFmtId="0" fontId="25" fillId="6" borderId="1" xfId="0" applyNumberFormat="1" applyFont="1" applyFill="1" applyBorder="1" applyAlignment="1" applyProtection="1">
      <alignment horizontal="center"/>
    </xf>
    <xf numFmtId="0" fontId="27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6" fillId="0" borderId="1" xfId="0" applyNumberFormat="1" applyFont="1" applyFill="1" applyBorder="1" applyAlignment="1" applyProtection="1">
      <alignment horizontal="center"/>
    </xf>
    <xf numFmtId="0" fontId="24" fillId="6" borderId="1" xfId="0" applyNumberFormat="1" applyFont="1" applyFill="1" applyBorder="1" applyAlignment="1" applyProtection="1">
      <alignment horizontal="center"/>
    </xf>
    <xf numFmtId="0" fontId="26" fillId="6" borderId="1" xfId="0" applyNumberFormat="1" applyFont="1" applyFill="1" applyBorder="1" applyAlignment="1" applyProtection="1">
      <alignment horizontal="center"/>
    </xf>
    <xf numFmtId="0" fontId="22" fillId="6" borderId="1" xfId="0" applyNumberFormat="1" applyFont="1" applyFill="1" applyBorder="1" applyAlignment="1" applyProtection="1">
      <alignment horizontal="center"/>
    </xf>
    <xf numFmtId="0" fontId="28" fillId="0" borderId="1" xfId="3" applyFont="1" applyBorder="1" applyAlignment="1">
      <alignment horizontal="center"/>
    </xf>
    <xf numFmtId="1" fontId="8" fillId="0" borderId="1" xfId="2" applyNumberFormat="1" applyFont="1" applyFill="1" applyBorder="1" applyAlignment="1" applyProtection="1">
      <alignment horizontal="center"/>
    </xf>
    <xf numFmtId="0" fontId="29" fillId="0" borderId="1" xfId="3" applyFont="1" applyBorder="1" applyAlignment="1">
      <alignment horizontal="center"/>
    </xf>
    <xf numFmtId="0" fontId="15" fillId="0" borderId="1" xfId="4" applyFont="1" applyBorder="1" applyAlignment="1">
      <alignment vertical="center"/>
    </xf>
    <xf numFmtId="0" fontId="30" fillId="0" borderId="1" xfId="3" applyFont="1" applyBorder="1" applyAlignment="1">
      <alignment horizontal="center"/>
    </xf>
    <xf numFmtId="0" fontId="31" fillId="0" borderId="1" xfId="3" applyFont="1" applyBorder="1" applyAlignment="1">
      <alignment horizontal="center"/>
    </xf>
    <xf numFmtId="0" fontId="16" fillId="0" borderId="1" xfId="3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9" fillId="0" borderId="1" xfId="3" applyFont="1" applyFill="1" applyBorder="1" applyAlignment="1">
      <alignment horizontal="center"/>
    </xf>
    <xf numFmtId="0" fontId="3" fillId="8" borderId="0" xfId="0" applyFont="1" applyFill="1" applyAlignment="1">
      <alignment vertical="center"/>
    </xf>
    <xf numFmtId="0" fontId="0" fillId="0" borderId="1" xfId="0" applyNumberFormat="1" applyFill="1" applyBorder="1" applyProtection="1"/>
    <xf numFmtId="0" fontId="8" fillId="5" borderId="4" xfId="0" applyNumberFormat="1" applyFont="1" applyFill="1" applyBorder="1" applyAlignment="1" applyProtection="1">
      <alignment horizontal="center"/>
    </xf>
    <xf numFmtId="0" fontId="18" fillId="0" borderId="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Protection="1"/>
    <xf numFmtId="0" fontId="8" fillId="5" borderId="2" xfId="0" applyNumberFormat="1" applyFont="1" applyFill="1" applyBorder="1" applyAlignment="1" applyProtection="1">
      <alignment horizontal="center"/>
    </xf>
    <xf numFmtId="0" fontId="22" fillId="5" borderId="2" xfId="0" applyNumberFormat="1" applyFont="1" applyFill="1" applyBorder="1" applyAlignment="1" applyProtection="1">
      <alignment horizontal="center"/>
    </xf>
    <xf numFmtId="198" fontId="8" fillId="5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Protection="1"/>
    <xf numFmtId="0" fontId="7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Protection="1"/>
    <xf numFmtId="0" fontId="7" fillId="0" borderId="0" xfId="0" applyNumberFormat="1" applyFont="1" applyFill="1" applyAlignment="1" applyProtection="1">
      <alignment horizontal="center"/>
    </xf>
    <xf numFmtId="0" fontId="7" fillId="4" borderId="0" xfId="0" applyNumberFormat="1" applyFont="1" applyFill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3" borderId="0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center"/>
    </xf>
    <xf numFmtId="0" fontId="7" fillId="2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left"/>
    </xf>
    <xf numFmtId="0" fontId="7" fillId="0" borderId="0" xfId="2" applyNumberFormat="1" applyFont="1" applyFill="1" applyBorder="1" applyAlignment="1" applyProtection="1">
      <alignment horizontal="left"/>
    </xf>
    <xf numFmtId="0" fontId="8" fillId="0" borderId="1" xfId="2" applyNumberFormat="1" applyFont="1" applyFill="1" applyBorder="1" applyAlignment="1" applyProtection="1">
      <alignment horizontal="left"/>
    </xf>
    <xf numFmtId="0" fontId="3" fillId="8" borderId="7" xfId="0" applyFont="1" applyFill="1" applyBorder="1" applyAlignment="1">
      <alignment horizontal="left" vertical="center"/>
    </xf>
    <xf numFmtId="0" fontId="32" fillId="7" borderId="0" xfId="3" applyFont="1" applyFill="1" applyAlignment="1">
      <alignment horizontal="center"/>
    </xf>
    <xf numFmtId="0" fontId="21" fillId="0" borderId="5" xfId="4" applyNumberFormat="1" applyFont="1" applyFill="1" applyBorder="1" applyAlignment="1" applyProtection="1">
      <alignment horizontal="left" vertical="center"/>
    </xf>
    <xf numFmtId="0" fontId="21" fillId="0" borderId="6" xfId="4" applyNumberFormat="1" applyFont="1" applyFill="1" applyBorder="1" applyAlignment="1" applyProtection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Parasts 2" xfId="3"/>
    <cellStyle name="Parasts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zoomScaleNormal="100" workbookViewId="0">
      <selection activeCell="G66" sqref="G66"/>
    </sheetView>
  </sheetViews>
  <sheetFormatPr defaultRowHeight="13.2" x14ac:dyDescent="0.25"/>
  <cols>
    <col min="1" max="1" width="5.88671875" bestFit="1" customWidth="1"/>
    <col min="2" max="2" width="24.88671875" customWidth="1"/>
    <col min="3" max="3" width="7.109375" customWidth="1"/>
    <col min="4" max="4" width="17.109375" customWidth="1"/>
    <col min="5" max="5" width="15.6640625" customWidth="1"/>
    <col min="6" max="6" width="17.44140625" style="1" customWidth="1"/>
    <col min="7" max="7" width="14.44140625" style="1" customWidth="1"/>
    <col min="8" max="8" width="15.109375" style="1" customWidth="1"/>
    <col min="9" max="9" width="11.6640625" customWidth="1"/>
    <col min="10" max="10" width="14.5546875" style="1" customWidth="1"/>
    <col min="11" max="11" width="8.109375" style="1" bestFit="1" customWidth="1"/>
    <col min="12" max="12" width="5.6640625" style="1" bestFit="1" customWidth="1"/>
    <col min="13" max="13" width="22" customWidth="1"/>
    <col min="14" max="14" width="13.109375" bestFit="1" customWidth="1"/>
    <col min="15" max="15" width="9.109375" style="5" customWidth="1"/>
    <col min="16" max="16" width="18.88671875" customWidth="1"/>
    <col min="17" max="17" width="16" customWidth="1"/>
  </cols>
  <sheetData>
    <row r="1" spans="1:17" ht="14.7" customHeight="1" x14ac:dyDescent="0.25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7" ht="12.75" customHeight="1" x14ac:dyDescent="0.25">
      <c r="A2" s="125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7" ht="12.75" customHeight="1" x14ac:dyDescent="0.25">
      <c r="A3" s="125" t="s">
        <v>72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7" ht="12.75" customHeight="1" x14ac:dyDescent="0.25"/>
    <row r="5" spans="1:17" ht="12.75" customHeight="1" x14ac:dyDescent="0.25">
      <c r="A5" s="17" t="s">
        <v>2</v>
      </c>
      <c r="B5" s="17" t="s">
        <v>57</v>
      </c>
      <c r="C5" s="17" t="s">
        <v>4</v>
      </c>
      <c r="D5" s="17" t="s">
        <v>11</v>
      </c>
      <c r="E5" s="17" t="s">
        <v>24</v>
      </c>
      <c r="F5" s="17" t="s">
        <v>25</v>
      </c>
      <c r="G5" s="17" t="s">
        <v>16</v>
      </c>
      <c r="H5" s="17" t="s">
        <v>22</v>
      </c>
      <c r="I5" s="17" t="s">
        <v>15</v>
      </c>
      <c r="J5" s="17" t="s">
        <v>14</v>
      </c>
      <c r="K5" s="17" t="s">
        <v>12</v>
      </c>
      <c r="L5" s="17" t="s">
        <v>13</v>
      </c>
      <c r="M5" s="17" t="s">
        <v>5</v>
      </c>
      <c r="N5" s="17" t="s">
        <v>23</v>
      </c>
    </row>
    <row r="6" spans="1:17" ht="12.75" customHeight="1" x14ac:dyDescent="0.3">
      <c r="A6" s="15"/>
      <c r="B6" s="15"/>
      <c r="C6" s="15"/>
      <c r="D6" s="15"/>
      <c r="E6" s="15"/>
      <c r="F6" s="16"/>
      <c r="G6" s="16"/>
      <c r="H6" s="16"/>
      <c r="I6" s="15"/>
      <c r="J6" s="16"/>
      <c r="K6" s="16"/>
      <c r="L6" s="16"/>
      <c r="M6" s="15"/>
      <c r="N6" s="15"/>
    </row>
    <row r="7" spans="1:17" ht="12.75" customHeight="1" x14ac:dyDescent="0.25">
      <c r="A7" s="126" t="s">
        <v>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P7" s="128" t="s">
        <v>17</v>
      </c>
      <c r="Q7" s="128"/>
    </row>
    <row r="8" spans="1:17" ht="12.75" customHeight="1" x14ac:dyDescent="0.25">
      <c r="A8" s="17"/>
      <c r="B8" s="17"/>
      <c r="C8" s="17"/>
      <c r="D8" s="17"/>
      <c r="E8" s="17" t="s">
        <v>69</v>
      </c>
      <c r="F8" s="17"/>
      <c r="G8" s="17" t="s">
        <v>36</v>
      </c>
      <c r="H8" s="17"/>
      <c r="I8" s="17" t="s">
        <v>37</v>
      </c>
      <c r="J8" s="17"/>
      <c r="K8" s="17"/>
      <c r="L8" s="17"/>
      <c r="M8" s="17"/>
      <c r="N8" s="17"/>
      <c r="P8" s="29"/>
      <c r="Q8" s="29"/>
    </row>
    <row r="9" spans="1:17" ht="12.75" customHeight="1" x14ac:dyDescent="0.25">
      <c r="A9" s="121" t="s">
        <v>30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8"/>
      <c r="P9" s="30" t="s">
        <v>19</v>
      </c>
      <c r="Q9" s="31">
        <v>23</v>
      </c>
    </row>
    <row r="10" spans="1:17" ht="12.75" customHeight="1" x14ac:dyDescent="0.25">
      <c r="A10" s="61" t="s">
        <v>39</v>
      </c>
      <c r="B10" s="50" t="s">
        <v>31</v>
      </c>
      <c r="C10" s="21">
        <v>1982</v>
      </c>
      <c r="D10" s="22">
        <v>46</v>
      </c>
      <c r="E10" s="23">
        <f>D10*1</f>
        <v>46</v>
      </c>
      <c r="F10" s="24">
        <v>25</v>
      </c>
      <c r="G10" s="23">
        <f>D10*0.5</f>
        <v>23</v>
      </c>
      <c r="H10" s="24">
        <v>33</v>
      </c>
      <c r="I10" s="23">
        <f>D10*1.25</f>
        <v>57.5</v>
      </c>
      <c r="J10" s="24">
        <v>21</v>
      </c>
      <c r="K10" s="24">
        <f>J10+H10+F10</f>
        <v>79</v>
      </c>
      <c r="L10" s="93">
        <v>1</v>
      </c>
      <c r="M10" s="20" t="s">
        <v>38</v>
      </c>
      <c r="N10" s="24">
        <v>12</v>
      </c>
      <c r="P10" s="18" t="s">
        <v>10</v>
      </c>
      <c r="Q10" s="28">
        <v>6</v>
      </c>
    </row>
    <row r="11" spans="1:17" ht="12.75" customHeight="1" x14ac:dyDescent="0.25">
      <c r="A11" s="121" t="s">
        <v>65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27"/>
      <c r="P11" s="30" t="s">
        <v>18</v>
      </c>
      <c r="Q11" s="31">
        <v>29</v>
      </c>
    </row>
    <row r="12" spans="1:17" ht="12.75" customHeight="1" x14ac:dyDescent="0.25">
      <c r="A12" s="35" t="s">
        <v>46</v>
      </c>
      <c r="B12" s="51" t="s">
        <v>73</v>
      </c>
      <c r="C12" s="21">
        <v>1975</v>
      </c>
      <c r="D12" s="22">
        <v>55.1</v>
      </c>
      <c r="E12" s="23">
        <f>D12*1</f>
        <v>55.1</v>
      </c>
      <c r="F12" s="24">
        <v>21</v>
      </c>
      <c r="G12" s="23">
        <f>D12*0.5</f>
        <v>27.55</v>
      </c>
      <c r="H12" s="24">
        <v>40</v>
      </c>
      <c r="I12" s="23">
        <f>D12*1.25</f>
        <v>68.875</v>
      </c>
      <c r="J12" s="24">
        <v>25</v>
      </c>
      <c r="K12" s="24">
        <f>J12+H12+F12</f>
        <v>86</v>
      </c>
      <c r="L12" s="93">
        <v>1</v>
      </c>
      <c r="M12" s="19" t="s">
        <v>74</v>
      </c>
      <c r="N12" s="24">
        <v>12</v>
      </c>
      <c r="P12" s="32"/>
      <c r="Q12" s="29"/>
    </row>
    <row r="13" spans="1:17" ht="12.75" customHeight="1" x14ac:dyDescent="0.25">
      <c r="A13" s="35" t="s">
        <v>45</v>
      </c>
      <c r="B13" s="51" t="s">
        <v>75</v>
      </c>
      <c r="C13" s="45">
        <v>1990</v>
      </c>
      <c r="D13" s="46">
        <v>52.8</v>
      </c>
      <c r="E13" s="47">
        <f>D13*1</f>
        <v>52.8</v>
      </c>
      <c r="F13" s="48">
        <v>22</v>
      </c>
      <c r="G13" s="47">
        <f>D13*0.5</f>
        <v>26.4</v>
      </c>
      <c r="H13" s="48">
        <v>30</v>
      </c>
      <c r="I13" s="47">
        <f>D13*1.25</f>
        <v>66</v>
      </c>
      <c r="J13" s="48">
        <v>21</v>
      </c>
      <c r="K13" s="48">
        <f>J13+H13+F13</f>
        <v>73</v>
      </c>
      <c r="L13" s="97">
        <v>2</v>
      </c>
      <c r="M13" s="49" t="s">
        <v>76</v>
      </c>
      <c r="N13" s="24">
        <v>9</v>
      </c>
      <c r="P13" s="32"/>
      <c r="Q13" s="29"/>
    </row>
    <row r="14" spans="1:17" ht="12.75" customHeight="1" x14ac:dyDescent="0.25">
      <c r="A14" s="127" t="s">
        <v>77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P14" s="32"/>
      <c r="Q14" s="29"/>
    </row>
    <row r="15" spans="1:17" ht="12.75" customHeight="1" x14ac:dyDescent="0.25">
      <c r="A15" s="115" t="s">
        <v>48</v>
      </c>
      <c r="B15" s="116" t="s">
        <v>78</v>
      </c>
      <c r="C15" s="21">
        <v>1997</v>
      </c>
      <c r="D15" s="22">
        <v>68.7</v>
      </c>
      <c r="E15" s="47">
        <f>D15*1</f>
        <v>68.7</v>
      </c>
      <c r="F15" s="24">
        <v>23</v>
      </c>
      <c r="G15" s="47">
        <f>D15*0.5</f>
        <v>34.35</v>
      </c>
      <c r="H15" s="24">
        <v>25</v>
      </c>
      <c r="I15" s="47">
        <f>D15*1.25</f>
        <v>85.875</v>
      </c>
      <c r="J15" s="24">
        <v>28</v>
      </c>
      <c r="K15" s="48">
        <f>J15+H15+F15</f>
        <v>76</v>
      </c>
      <c r="L15" s="93">
        <v>1</v>
      </c>
      <c r="M15" s="49" t="s">
        <v>76</v>
      </c>
      <c r="N15" s="24">
        <v>12</v>
      </c>
      <c r="P15" s="32"/>
      <c r="Q15" s="29"/>
    </row>
    <row r="16" spans="1:17" ht="12.75" customHeight="1" x14ac:dyDescent="0.25">
      <c r="A16" s="90" t="s">
        <v>47</v>
      </c>
      <c r="B16" s="60" t="s">
        <v>99</v>
      </c>
      <c r="C16" s="45">
        <v>1992</v>
      </c>
      <c r="D16" s="46">
        <v>65.3</v>
      </c>
      <c r="E16" s="47">
        <f>D16*1</f>
        <v>65.3</v>
      </c>
      <c r="F16" s="48">
        <v>0</v>
      </c>
      <c r="G16" s="47">
        <f>D16*0.5</f>
        <v>32.65</v>
      </c>
      <c r="H16" s="48">
        <v>2</v>
      </c>
      <c r="I16" s="47">
        <f>D16*1.25</f>
        <v>81.625</v>
      </c>
      <c r="J16" s="48">
        <v>14</v>
      </c>
      <c r="K16" s="48">
        <f>J16+H16+F16</f>
        <v>16</v>
      </c>
      <c r="L16" s="97">
        <v>2</v>
      </c>
      <c r="M16" s="40" t="s">
        <v>59</v>
      </c>
      <c r="N16" s="24">
        <v>9</v>
      </c>
      <c r="P16" s="32"/>
      <c r="Q16" s="29"/>
    </row>
    <row r="17" spans="1:17" ht="12.75" customHeight="1" x14ac:dyDescent="0.25">
      <c r="A17" s="121" t="s">
        <v>32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25"/>
      <c r="P17" s="30"/>
      <c r="Q17" s="30"/>
    </row>
    <row r="18" spans="1:17" ht="12.75" customHeight="1" x14ac:dyDescent="0.25">
      <c r="A18" s="21" t="s">
        <v>102</v>
      </c>
      <c r="B18" s="50" t="s">
        <v>60</v>
      </c>
      <c r="C18" s="21">
        <v>2001</v>
      </c>
      <c r="D18" s="21">
        <v>78.400000000000006</v>
      </c>
      <c r="E18" s="23">
        <f>D18*1</f>
        <v>78.400000000000006</v>
      </c>
      <c r="F18" s="24">
        <v>19</v>
      </c>
      <c r="G18" s="23">
        <f>D18*0.5</f>
        <v>39.200000000000003</v>
      </c>
      <c r="H18" s="24">
        <v>18</v>
      </c>
      <c r="I18" s="23">
        <f>D18*1.25</f>
        <v>98</v>
      </c>
      <c r="J18" s="24">
        <v>7</v>
      </c>
      <c r="K18" s="24">
        <f>J18+H18+F18</f>
        <v>44</v>
      </c>
      <c r="L18" s="93">
        <v>1</v>
      </c>
      <c r="M18" s="36" t="s">
        <v>79</v>
      </c>
      <c r="N18" s="24">
        <v>12</v>
      </c>
      <c r="P18" s="30" t="s">
        <v>62</v>
      </c>
      <c r="Q18" s="43" t="s">
        <v>70</v>
      </c>
    </row>
    <row r="19" spans="1:17" ht="12.75" customHeight="1" x14ac:dyDescent="0.25">
      <c r="A19" s="13"/>
      <c r="B19" s="5"/>
      <c r="C19" s="6"/>
      <c r="D19" s="6"/>
      <c r="E19" s="14"/>
      <c r="F19" s="4"/>
      <c r="G19" s="4"/>
      <c r="H19" s="4"/>
      <c r="I19" s="14"/>
      <c r="J19" s="4"/>
      <c r="K19" s="4"/>
      <c r="L19" s="4"/>
      <c r="M19" s="5"/>
      <c r="N19" s="7"/>
      <c r="P19" s="18" t="s">
        <v>96</v>
      </c>
      <c r="Q19" s="43" t="s">
        <v>97</v>
      </c>
    </row>
    <row r="20" spans="1:17" ht="12.75" customHeight="1" x14ac:dyDescent="0.25">
      <c r="A20" s="129" t="s">
        <v>51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6"/>
      <c r="P20" s="30" t="s">
        <v>63</v>
      </c>
      <c r="Q20" s="43" t="s">
        <v>71</v>
      </c>
    </row>
    <row r="21" spans="1:17" ht="12.75" customHeight="1" x14ac:dyDescent="0.25">
      <c r="A21" s="26" t="s">
        <v>13</v>
      </c>
      <c r="B21" s="17" t="s">
        <v>3</v>
      </c>
      <c r="C21" s="17" t="s">
        <v>4</v>
      </c>
      <c r="D21" s="17" t="s">
        <v>11</v>
      </c>
      <c r="E21" s="17" t="s">
        <v>43</v>
      </c>
      <c r="F21" s="27" t="s">
        <v>44</v>
      </c>
      <c r="G21" s="17" t="s">
        <v>16</v>
      </c>
      <c r="H21" s="17" t="s">
        <v>22</v>
      </c>
      <c r="I21" s="17" t="s">
        <v>15</v>
      </c>
      <c r="J21" s="17" t="s">
        <v>14</v>
      </c>
      <c r="K21" s="17" t="s">
        <v>12</v>
      </c>
      <c r="L21" s="17" t="s">
        <v>21</v>
      </c>
      <c r="M21" s="17" t="s">
        <v>5</v>
      </c>
      <c r="N21" s="28"/>
      <c r="O21" s="6"/>
      <c r="P21" s="30" t="s">
        <v>106</v>
      </c>
      <c r="Q21" s="43" t="s">
        <v>107</v>
      </c>
    </row>
    <row r="22" spans="1:17" ht="12.75" customHeight="1" x14ac:dyDescent="0.25">
      <c r="A22" s="41" t="s">
        <v>39</v>
      </c>
      <c r="B22" s="62" t="s">
        <v>73</v>
      </c>
      <c r="C22" s="63">
        <v>1975</v>
      </c>
      <c r="D22" s="64">
        <v>55.1</v>
      </c>
      <c r="E22" s="65">
        <f>D22*1</f>
        <v>55.1</v>
      </c>
      <c r="F22" s="41">
        <v>21</v>
      </c>
      <c r="G22" s="65">
        <f>D22*0.5</f>
        <v>27.55</v>
      </c>
      <c r="H22" s="41">
        <v>40</v>
      </c>
      <c r="I22" s="65">
        <f>D22*1.25</f>
        <v>68.875</v>
      </c>
      <c r="J22" s="41">
        <v>25</v>
      </c>
      <c r="K22" s="41">
        <f>J22+H22+F22</f>
        <v>86</v>
      </c>
      <c r="L22" s="96">
        <v>1</v>
      </c>
      <c r="M22" s="66" t="s">
        <v>74</v>
      </c>
      <c r="N22" s="28"/>
      <c r="O22" s="6"/>
    </row>
    <row r="23" spans="1:17" ht="12.75" customHeight="1" x14ac:dyDescent="0.25">
      <c r="A23" s="41" t="s">
        <v>45</v>
      </c>
      <c r="B23" s="67" t="s">
        <v>31</v>
      </c>
      <c r="C23" s="63">
        <v>1982</v>
      </c>
      <c r="D23" s="64">
        <v>46</v>
      </c>
      <c r="E23" s="65">
        <f>D23*1</f>
        <v>46</v>
      </c>
      <c r="F23" s="41">
        <v>25</v>
      </c>
      <c r="G23" s="65">
        <f>D23*0.5</f>
        <v>23</v>
      </c>
      <c r="H23" s="41">
        <v>33</v>
      </c>
      <c r="I23" s="65">
        <f>D23*1.25</f>
        <v>57.5</v>
      </c>
      <c r="J23" s="41">
        <v>21</v>
      </c>
      <c r="K23" s="41">
        <f>J23+H23+F23</f>
        <v>79</v>
      </c>
      <c r="L23" s="96">
        <v>1</v>
      </c>
      <c r="M23" s="68" t="s">
        <v>38</v>
      </c>
      <c r="N23" s="28"/>
      <c r="O23" s="6"/>
    </row>
    <row r="24" spans="1:17" ht="12.75" customHeight="1" x14ac:dyDescent="0.25">
      <c r="A24" s="41" t="s">
        <v>46</v>
      </c>
      <c r="B24" s="69" t="s">
        <v>78</v>
      </c>
      <c r="C24" s="63">
        <v>1997</v>
      </c>
      <c r="D24" s="64">
        <v>68.7</v>
      </c>
      <c r="E24" s="70">
        <f>D24*1</f>
        <v>68.7</v>
      </c>
      <c r="F24" s="41">
        <v>23</v>
      </c>
      <c r="G24" s="70">
        <f>D24*0.5</f>
        <v>34.35</v>
      </c>
      <c r="H24" s="41">
        <v>25</v>
      </c>
      <c r="I24" s="70">
        <f>D24*1.25</f>
        <v>85.875</v>
      </c>
      <c r="J24" s="41">
        <v>28</v>
      </c>
      <c r="K24" s="71">
        <f>J24+H24+F24</f>
        <v>76</v>
      </c>
      <c r="L24" s="96">
        <v>1</v>
      </c>
      <c r="M24" s="72" t="s">
        <v>76</v>
      </c>
      <c r="N24" s="18"/>
    </row>
    <row r="25" spans="1:17" ht="12.75" customHeight="1" x14ac:dyDescent="0.25">
      <c r="A25" s="13"/>
      <c r="B25" s="5"/>
      <c r="C25" s="6"/>
      <c r="D25" s="6"/>
      <c r="E25" s="14"/>
      <c r="F25" s="4"/>
      <c r="G25" s="4"/>
      <c r="H25" s="4"/>
      <c r="I25" s="14"/>
      <c r="J25" s="4"/>
      <c r="K25" s="4"/>
      <c r="L25" s="4"/>
      <c r="M25" s="5"/>
    </row>
    <row r="26" spans="1:17" ht="12.75" customHeight="1" x14ac:dyDescent="0.25">
      <c r="A26" s="126" t="s">
        <v>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7" ht="12.75" customHeight="1" x14ac:dyDescent="0.25">
      <c r="A27" s="121" t="s">
        <v>58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27"/>
    </row>
    <row r="28" spans="1:17" ht="12.75" customHeight="1" x14ac:dyDescent="0.25">
      <c r="A28" s="35" t="s">
        <v>103</v>
      </c>
      <c r="B28" s="50" t="s">
        <v>7</v>
      </c>
      <c r="C28" s="21">
        <v>1986</v>
      </c>
      <c r="D28" s="22">
        <v>66</v>
      </c>
      <c r="E28" s="23">
        <f>D28*1.5</f>
        <v>99</v>
      </c>
      <c r="F28" s="24">
        <v>20</v>
      </c>
      <c r="G28" s="23">
        <f>D28*1</f>
        <v>66</v>
      </c>
      <c r="H28" s="24">
        <v>20</v>
      </c>
      <c r="I28" s="23">
        <f>D28*2</f>
        <v>132</v>
      </c>
      <c r="J28" s="24">
        <v>10</v>
      </c>
      <c r="K28" s="24">
        <f>J28+H28+F28</f>
        <v>50</v>
      </c>
      <c r="L28" s="93">
        <v>1</v>
      </c>
      <c r="M28" s="20" t="s">
        <v>40</v>
      </c>
      <c r="N28" s="24">
        <v>12</v>
      </c>
    </row>
    <row r="29" spans="1:17" ht="12.75" customHeight="1" x14ac:dyDescent="0.25">
      <c r="A29" s="121" t="s">
        <v>27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27"/>
    </row>
    <row r="30" spans="1:17" ht="12.75" customHeight="1" x14ac:dyDescent="0.25">
      <c r="A30" s="21" t="s">
        <v>105</v>
      </c>
      <c r="B30" s="51" t="s">
        <v>80</v>
      </c>
      <c r="C30" s="21">
        <v>1997</v>
      </c>
      <c r="D30" s="21">
        <v>70.400000000000006</v>
      </c>
      <c r="E30" s="23">
        <f>D30*1.5</f>
        <v>105.60000000000001</v>
      </c>
      <c r="F30" s="24">
        <v>29</v>
      </c>
      <c r="G30" s="23">
        <f>D30*1</f>
        <v>70.400000000000006</v>
      </c>
      <c r="H30" s="24">
        <v>26</v>
      </c>
      <c r="I30" s="23">
        <f>D30*2</f>
        <v>140.80000000000001</v>
      </c>
      <c r="J30" s="24">
        <v>17</v>
      </c>
      <c r="K30" s="24">
        <f>J30+H30+F30</f>
        <v>72</v>
      </c>
      <c r="L30" s="93">
        <v>1</v>
      </c>
      <c r="M30" s="20" t="s">
        <v>81</v>
      </c>
      <c r="N30" s="24">
        <v>12</v>
      </c>
    </row>
    <row r="31" spans="1:17" ht="12.75" customHeight="1" x14ac:dyDescent="0.25">
      <c r="A31" s="21" t="s">
        <v>104</v>
      </c>
      <c r="B31" s="50" t="s">
        <v>64</v>
      </c>
      <c r="C31" s="21">
        <v>1997</v>
      </c>
      <c r="D31" s="21">
        <v>69.2</v>
      </c>
      <c r="E31" s="23">
        <f>D31*1.5</f>
        <v>103.80000000000001</v>
      </c>
      <c r="F31" s="24">
        <v>12</v>
      </c>
      <c r="G31" s="23">
        <f>D31*1</f>
        <v>69.2</v>
      </c>
      <c r="H31" s="24">
        <v>20</v>
      </c>
      <c r="I31" s="23">
        <f>D31*2</f>
        <v>138.4</v>
      </c>
      <c r="J31" s="24">
        <v>17</v>
      </c>
      <c r="K31" s="24">
        <f>J31+H31+F31</f>
        <v>49</v>
      </c>
      <c r="L31" s="91">
        <v>2</v>
      </c>
      <c r="M31" s="36" t="s">
        <v>56</v>
      </c>
      <c r="N31" s="24">
        <v>9</v>
      </c>
    </row>
    <row r="32" spans="1:17" ht="12.75" customHeight="1" x14ac:dyDescent="0.25">
      <c r="A32" s="35" t="s">
        <v>109</v>
      </c>
      <c r="B32" s="52" t="s">
        <v>94</v>
      </c>
      <c r="C32" s="35">
        <v>1977</v>
      </c>
      <c r="D32" s="120">
        <v>74</v>
      </c>
      <c r="E32" s="37">
        <f>D32*1.5</f>
        <v>111</v>
      </c>
      <c r="F32" s="38">
        <v>14</v>
      </c>
      <c r="G32" s="37">
        <f>D32*1</f>
        <v>74</v>
      </c>
      <c r="H32" s="38">
        <v>22</v>
      </c>
      <c r="I32" s="37">
        <f>D32*2</f>
        <v>148</v>
      </c>
      <c r="J32" s="38">
        <v>13</v>
      </c>
      <c r="K32" s="38">
        <f>J32+H32+F32</f>
        <v>49</v>
      </c>
      <c r="L32" s="94">
        <v>3</v>
      </c>
      <c r="M32" s="36" t="s">
        <v>93</v>
      </c>
      <c r="N32" s="24">
        <v>8</v>
      </c>
    </row>
    <row r="33" spans="1:17" ht="12.75" customHeight="1" x14ac:dyDescent="0.25">
      <c r="A33" s="35" t="s">
        <v>108</v>
      </c>
      <c r="B33" s="51" t="s">
        <v>82</v>
      </c>
      <c r="C33" s="21">
        <v>2003</v>
      </c>
      <c r="D33" s="21">
        <v>71.599999999999994</v>
      </c>
      <c r="E33" s="23">
        <f>D33*1.5</f>
        <v>107.39999999999999</v>
      </c>
      <c r="F33" s="24">
        <v>5</v>
      </c>
      <c r="G33" s="23">
        <f>D33*1</f>
        <v>71.599999999999994</v>
      </c>
      <c r="H33" s="24">
        <v>0</v>
      </c>
      <c r="I33" s="23">
        <f>D33*2</f>
        <v>143.19999999999999</v>
      </c>
      <c r="J33" s="24">
        <v>1</v>
      </c>
      <c r="K33" s="24">
        <f>J33+H33+F33</f>
        <v>6</v>
      </c>
      <c r="L33" s="98">
        <v>4</v>
      </c>
      <c r="M33" s="36" t="s">
        <v>56</v>
      </c>
      <c r="N33" s="24">
        <v>7</v>
      </c>
    </row>
    <row r="34" spans="1:17" ht="12.75" customHeight="1" x14ac:dyDescent="0.25">
      <c r="A34" s="121" t="s">
        <v>28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27"/>
    </row>
    <row r="35" spans="1:17" ht="12.75" customHeight="1" x14ac:dyDescent="0.25">
      <c r="A35" s="35" t="s">
        <v>113</v>
      </c>
      <c r="B35" s="51" t="s">
        <v>90</v>
      </c>
      <c r="C35" s="35">
        <v>1987</v>
      </c>
      <c r="D35" s="35">
        <v>80.900000000000006</v>
      </c>
      <c r="E35" s="37">
        <f t="shared" ref="E35:E40" si="0">D35*1.5</f>
        <v>121.35000000000001</v>
      </c>
      <c r="F35" s="38">
        <v>21</v>
      </c>
      <c r="G35" s="37">
        <f t="shared" ref="G35:G40" si="1">D35*1</f>
        <v>80.900000000000006</v>
      </c>
      <c r="H35" s="38">
        <v>23</v>
      </c>
      <c r="I35" s="37">
        <f t="shared" ref="I35:I40" si="2">D35*2</f>
        <v>161.80000000000001</v>
      </c>
      <c r="J35" s="38">
        <v>17</v>
      </c>
      <c r="K35" s="38">
        <f t="shared" ref="K35:K40" si="3">J35+H35+F35</f>
        <v>61</v>
      </c>
      <c r="L35" s="92">
        <v>1</v>
      </c>
      <c r="M35" s="40" t="s">
        <v>91</v>
      </c>
      <c r="N35" s="24">
        <v>12</v>
      </c>
    </row>
    <row r="36" spans="1:17" ht="12.75" customHeight="1" x14ac:dyDescent="0.25">
      <c r="A36" s="35" t="s">
        <v>114</v>
      </c>
      <c r="B36" s="52" t="s">
        <v>35</v>
      </c>
      <c r="C36" s="35">
        <v>1985</v>
      </c>
      <c r="D36" s="35">
        <v>81.599999999999994</v>
      </c>
      <c r="E36" s="37">
        <f t="shared" si="0"/>
        <v>122.39999999999999</v>
      </c>
      <c r="F36" s="38">
        <v>20</v>
      </c>
      <c r="G36" s="37">
        <f t="shared" si="1"/>
        <v>81.599999999999994</v>
      </c>
      <c r="H36" s="38">
        <v>24</v>
      </c>
      <c r="I36" s="37">
        <f t="shared" si="2"/>
        <v>163.19999999999999</v>
      </c>
      <c r="J36" s="38">
        <v>13</v>
      </c>
      <c r="K36" s="38">
        <f t="shared" si="3"/>
        <v>57</v>
      </c>
      <c r="L36" s="91">
        <v>2</v>
      </c>
      <c r="M36" s="40" t="s">
        <v>59</v>
      </c>
      <c r="N36" s="24">
        <v>9</v>
      </c>
    </row>
    <row r="37" spans="1:17" ht="12.75" customHeight="1" x14ac:dyDescent="0.25">
      <c r="A37" s="35" t="s">
        <v>110</v>
      </c>
      <c r="B37" s="50" t="s">
        <v>95</v>
      </c>
      <c r="C37" s="21">
        <v>1997</v>
      </c>
      <c r="D37" s="21">
        <v>77.400000000000006</v>
      </c>
      <c r="E37" s="23">
        <f t="shared" si="0"/>
        <v>116.10000000000001</v>
      </c>
      <c r="F37" s="24">
        <v>7</v>
      </c>
      <c r="G37" s="23">
        <f t="shared" si="1"/>
        <v>77.400000000000006</v>
      </c>
      <c r="H37" s="24">
        <v>24</v>
      </c>
      <c r="I37" s="23">
        <f t="shared" si="2"/>
        <v>154.80000000000001</v>
      </c>
      <c r="J37" s="24">
        <v>17</v>
      </c>
      <c r="K37" s="24">
        <f t="shared" si="3"/>
        <v>48</v>
      </c>
      <c r="L37" s="99">
        <v>3</v>
      </c>
      <c r="M37" s="20" t="s">
        <v>81</v>
      </c>
      <c r="N37" s="24">
        <v>8</v>
      </c>
    </row>
    <row r="38" spans="1:17" ht="12.75" customHeight="1" x14ac:dyDescent="0.25">
      <c r="A38" s="21" t="s">
        <v>115</v>
      </c>
      <c r="B38" s="51" t="s">
        <v>92</v>
      </c>
      <c r="C38" s="21">
        <v>1963</v>
      </c>
      <c r="D38" s="22">
        <v>82</v>
      </c>
      <c r="E38" s="23">
        <f t="shared" si="0"/>
        <v>123</v>
      </c>
      <c r="F38" s="24">
        <v>11</v>
      </c>
      <c r="G38" s="23">
        <f t="shared" si="1"/>
        <v>82</v>
      </c>
      <c r="H38" s="24">
        <v>18</v>
      </c>
      <c r="I38" s="23">
        <f t="shared" si="2"/>
        <v>164</v>
      </c>
      <c r="J38" s="24">
        <v>4</v>
      </c>
      <c r="K38" s="24">
        <f t="shared" si="3"/>
        <v>33</v>
      </c>
      <c r="L38" s="98">
        <v>4</v>
      </c>
      <c r="M38" s="36" t="s">
        <v>93</v>
      </c>
      <c r="N38" s="24">
        <v>7</v>
      </c>
    </row>
    <row r="39" spans="1:17" ht="12.75" customHeight="1" x14ac:dyDescent="0.25">
      <c r="A39" s="35" t="s">
        <v>112</v>
      </c>
      <c r="B39" s="52" t="s">
        <v>29</v>
      </c>
      <c r="C39" s="35">
        <v>2004</v>
      </c>
      <c r="D39" s="35">
        <v>79.8</v>
      </c>
      <c r="E39" s="37">
        <f t="shared" si="0"/>
        <v>119.69999999999999</v>
      </c>
      <c r="F39" s="38">
        <v>13</v>
      </c>
      <c r="G39" s="37">
        <f t="shared" si="1"/>
        <v>79.8</v>
      </c>
      <c r="H39" s="38">
        <v>6</v>
      </c>
      <c r="I39" s="37">
        <f t="shared" si="2"/>
        <v>159.6</v>
      </c>
      <c r="J39" s="38">
        <v>1</v>
      </c>
      <c r="K39" s="38">
        <f t="shared" si="3"/>
        <v>20</v>
      </c>
      <c r="L39" s="95">
        <v>5</v>
      </c>
      <c r="M39" s="36" t="s">
        <v>38</v>
      </c>
      <c r="N39" s="24">
        <v>6</v>
      </c>
    </row>
    <row r="40" spans="1:17" ht="12.75" customHeight="1" x14ac:dyDescent="0.25">
      <c r="A40" s="35" t="s">
        <v>111</v>
      </c>
      <c r="B40" s="52" t="s">
        <v>98</v>
      </c>
      <c r="C40" s="35">
        <v>2005</v>
      </c>
      <c r="D40" s="35">
        <v>78.400000000000006</v>
      </c>
      <c r="E40" s="37">
        <f t="shared" si="0"/>
        <v>117.60000000000001</v>
      </c>
      <c r="F40" s="38">
        <v>5</v>
      </c>
      <c r="G40" s="37">
        <f t="shared" si="1"/>
        <v>78.400000000000006</v>
      </c>
      <c r="H40" s="38">
        <v>8</v>
      </c>
      <c r="I40" s="37">
        <f t="shared" si="2"/>
        <v>156.80000000000001</v>
      </c>
      <c r="J40" s="38">
        <v>0</v>
      </c>
      <c r="K40" s="38">
        <f t="shared" si="3"/>
        <v>13</v>
      </c>
      <c r="L40" s="38">
        <v>6</v>
      </c>
      <c r="M40" s="36" t="s">
        <v>56</v>
      </c>
      <c r="N40" s="24">
        <v>5</v>
      </c>
    </row>
    <row r="41" spans="1:17" ht="12.75" customHeight="1" x14ac:dyDescent="0.25">
      <c r="A41" s="123" t="s">
        <v>26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59"/>
    </row>
    <row r="42" spans="1:17" ht="12.75" customHeight="1" x14ac:dyDescent="0.25">
      <c r="A42" s="35" t="s">
        <v>117</v>
      </c>
      <c r="B42" s="52" t="s">
        <v>8</v>
      </c>
      <c r="C42" s="35">
        <v>1983</v>
      </c>
      <c r="D42" s="22">
        <v>84.1</v>
      </c>
      <c r="E42" s="23">
        <f>D42*1.5</f>
        <v>126.14999999999999</v>
      </c>
      <c r="F42" s="24">
        <v>20</v>
      </c>
      <c r="G42" s="23">
        <f>D42*1</f>
        <v>84.1</v>
      </c>
      <c r="H42" s="24">
        <v>21</v>
      </c>
      <c r="I42" s="23">
        <f>D42*2</f>
        <v>168.2</v>
      </c>
      <c r="J42" s="24">
        <v>1</v>
      </c>
      <c r="K42" s="24">
        <f>J42+H42+F42</f>
        <v>42</v>
      </c>
      <c r="L42" s="92">
        <v>1</v>
      </c>
      <c r="M42" s="40" t="s">
        <v>59</v>
      </c>
      <c r="N42" s="24">
        <v>12</v>
      </c>
    </row>
    <row r="43" spans="1:17" ht="12.75" customHeight="1" x14ac:dyDescent="0.25">
      <c r="A43" s="35" t="s">
        <v>116</v>
      </c>
      <c r="B43" s="51" t="s">
        <v>87</v>
      </c>
      <c r="C43" s="21">
        <v>1999</v>
      </c>
      <c r="D43" s="22">
        <v>83.9</v>
      </c>
      <c r="E43" s="23">
        <f>D43*1.5</f>
        <v>125.85000000000001</v>
      </c>
      <c r="F43" s="24">
        <v>15</v>
      </c>
      <c r="G43" s="23">
        <f>D43*1</f>
        <v>83.9</v>
      </c>
      <c r="H43" s="24">
        <v>14</v>
      </c>
      <c r="I43" s="23">
        <f>D43*2</f>
        <v>167.8</v>
      </c>
      <c r="J43" s="24">
        <v>9</v>
      </c>
      <c r="K43" s="24">
        <f>J43+H43+F43</f>
        <v>38</v>
      </c>
      <c r="L43" s="39">
        <v>2</v>
      </c>
      <c r="M43" s="36" t="s">
        <v>56</v>
      </c>
      <c r="N43" s="24">
        <v>9</v>
      </c>
    </row>
    <row r="44" spans="1:17" ht="12.75" customHeight="1" x14ac:dyDescent="0.25">
      <c r="A44" s="21" t="s">
        <v>119</v>
      </c>
      <c r="B44" s="117" t="s">
        <v>34</v>
      </c>
      <c r="C44" s="21">
        <v>1977</v>
      </c>
      <c r="D44" s="22">
        <v>92.2</v>
      </c>
      <c r="E44" s="23">
        <f>D44*1.5</f>
        <v>138.30000000000001</v>
      </c>
      <c r="F44" s="24">
        <v>1</v>
      </c>
      <c r="G44" s="23">
        <f>D44*1</f>
        <v>92.2</v>
      </c>
      <c r="H44" s="24">
        <v>17</v>
      </c>
      <c r="I44" s="23">
        <f>D44*2</f>
        <v>184.4</v>
      </c>
      <c r="J44" s="24">
        <v>1</v>
      </c>
      <c r="K44" s="24">
        <f>J44+H44+F44</f>
        <v>19</v>
      </c>
      <c r="L44" s="99">
        <v>3</v>
      </c>
      <c r="M44" s="20" t="s">
        <v>38</v>
      </c>
      <c r="N44" s="24">
        <v>8</v>
      </c>
    </row>
    <row r="45" spans="1:17" ht="12.75" customHeight="1" x14ac:dyDescent="0.25">
      <c r="A45" s="35" t="s">
        <v>118</v>
      </c>
      <c r="B45" s="51" t="s">
        <v>89</v>
      </c>
      <c r="C45" s="21">
        <v>1989</v>
      </c>
      <c r="D45" s="22">
        <v>89.8</v>
      </c>
      <c r="E45" s="23">
        <f>D45*1.5</f>
        <v>134.69999999999999</v>
      </c>
      <c r="F45" s="24">
        <v>2</v>
      </c>
      <c r="G45" s="23">
        <f>D45*1</f>
        <v>89.8</v>
      </c>
      <c r="H45" s="24">
        <v>7</v>
      </c>
      <c r="I45" s="23">
        <f>D45*2</f>
        <v>179.6</v>
      </c>
      <c r="J45" s="24">
        <v>2</v>
      </c>
      <c r="K45" s="24">
        <f>J45+H45+F45</f>
        <v>11</v>
      </c>
      <c r="L45" s="98">
        <v>4</v>
      </c>
      <c r="M45" s="40" t="s">
        <v>59</v>
      </c>
      <c r="N45" s="24">
        <v>7</v>
      </c>
    </row>
    <row r="46" spans="1:17" ht="12.75" customHeight="1" x14ac:dyDescent="0.25">
      <c r="A46" s="123" t="s">
        <v>49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25"/>
    </row>
    <row r="47" spans="1:17" ht="12.75" customHeight="1" x14ac:dyDescent="0.25">
      <c r="A47" s="21" t="s">
        <v>123</v>
      </c>
      <c r="B47" s="51" t="s">
        <v>83</v>
      </c>
      <c r="C47" s="21">
        <v>1988</v>
      </c>
      <c r="D47" s="22">
        <v>104.9</v>
      </c>
      <c r="E47" s="23">
        <f>D47*1.5</f>
        <v>157.35000000000002</v>
      </c>
      <c r="F47" s="24">
        <v>21</v>
      </c>
      <c r="G47" s="23">
        <f>D47*1</f>
        <v>104.9</v>
      </c>
      <c r="H47" s="24">
        <v>12</v>
      </c>
      <c r="I47" s="23">
        <f>D47*2</f>
        <v>209.8</v>
      </c>
      <c r="J47" s="24">
        <v>13</v>
      </c>
      <c r="K47" s="24">
        <f>J47+H47+F47</f>
        <v>46</v>
      </c>
      <c r="L47" s="93">
        <v>1</v>
      </c>
      <c r="M47" s="20" t="s">
        <v>76</v>
      </c>
      <c r="N47" s="24">
        <v>12</v>
      </c>
    </row>
    <row r="48" spans="1:17" ht="12.75" customHeight="1" x14ac:dyDescent="0.25">
      <c r="A48" s="90" t="s">
        <v>121</v>
      </c>
      <c r="B48" s="50" t="s">
        <v>33</v>
      </c>
      <c r="C48" s="21">
        <v>1981</v>
      </c>
      <c r="D48" s="22">
        <v>93.2</v>
      </c>
      <c r="E48" s="23">
        <f>D48*1.5</f>
        <v>139.80000000000001</v>
      </c>
      <c r="F48" s="24">
        <v>14</v>
      </c>
      <c r="G48" s="23">
        <f>D48*1</f>
        <v>93.2</v>
      </c>
      <c r="H48" s="24">
        <v>15</v>
      </c>
      <c r="I48" s="23">
        <f>D48*2</f>
        <v>186.4</v>
      </c>
      <c r="J48" s="24">
        <v>10</v>
      </c>
      <c r="K48" s="24">
        <f>J48+H48+F48</f>
        <v>39</v>
      </c>
      <c r="L48" s="91">
        <v>2</v>
      </c>
      <c r="M48" s="20" t="s">
        <v>38</v>
      </c>
      <c r="N48" s="24">
        <v>9</v>
      </c>
      <c r="P48" s="2"/>
      <c r="Q48" s="2"/>
    </row>
    <row r="49" spans="1:14" ht="12.75" customHeight="1" x14ac:dyDescent="0.25">
      <c r="A49" s="90" t="s">
        <v>120</v>
      </c>
      <c r="B49" s="51" t="s">
        <v>88</v>
      </c>
      <c r="C49" s="21">
        <v>1967</v>
      </c>
      <c r="D49" s="22">
        <v>93.2</v>
      </c>
      <c r="E49" s="23">
        <f>D49*1.5</f>
        <v>139.80000000000001</v>
      </c>
      <c r="F49" s="24">
        <v>11</v>
      </c>
      <c r="G49" s="23">
        <f>D49*1</f>
        <v>93.2</v>
      </c>
      <c r="H49" s="24">
        <v>16</v>
      </c>
      <c r="I49" s="23">
        <f>D49*2</f>
        <v>186.4</v>
      </c>
      <c r="J49" s="24">
        <v>6</v>
      </c>
      <c r="K49" s="24">
        <f>J49+H49+F49</f>
        <v>33</v>
      </c>
      <c r="L49" s="94">
        <v>3</v>
      </c>
      <c r="M49" s="19" t="s">
        <v>74</v>
      </c>
      <c r="N49" s="24">
        <v>8</v>
      </c>
    </row>
    <row r="50" spans="1:14" ht="12.75" customHeight="1" x14ac:dyDescent="0.25">
      <c r="A50" s="118" t="s">
        <v>122</v>
      </c>
      <c r="B50" s="85" t="s">
        <v>135</v>
      </c>
      <c r="C50" s="54">
        <v>1998</v>
      </c>
      <c r="D50" s="55">
        <v>95.7</v>
      </c>
      <c r="E50" s="56">
        <f>D50*1.5</f>
        <v>143.55000000000001</v>
      </c>
      <c r="F50" s="57">
        <v>8</v>
      </c>
      <c r="G50" s="56">
        <f>D50*1</f>
        <v>95.7</v>
      </c>
      <c r="H50" s="57">
        <v>14</v>
      </c>
      <c r="I50" s="56">
        <f>D50*2</f>
        <v>191.4</v>
      </c>
      <c r="J50" s="57">
        <v>1</v>
      </c>
      <c r="K50" s="57">
        <f>J50+H50+F50</f>
        <v>23</v>
      </c>
      <c r="L50" s="119">
        <v>4</v>
      </c>
      <c r="M50" s="58" t="s">
        <v>81</v>
      </c>
      <c r="N50" s="24">
        <v>7</v>
      </c>
    </row>
    <row r="51" spans="1:14" ht="12.75" customHeight="1" x14ac:dyDescent="0.25">
      <c r="A51" s="123" t="s">
        <v>61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27"/>
    </row>
    <row r="52" spans="1:14" ht="12.75" customHeight="1" x14ac:dyDescent="0.25">
      <c r="A52" s="21" t="s">
        <v>124</v>
      </c>
      <c r="B52" s="51" t="s">
        <v>101</v>
      </c>
      <c r="C52" s="21">
        <v>1988</v>
      </c>
      <c r="D52" s="22">
        <v>105.1</v>
      </c>
      <c r="E52" s="23">
        <f>D52*1.5</f>
        <v>157.64999999999998</v>
      </c>
      <c r="F52" s="24">
        <v>12</v>
      </c>
      <c r="G52" s="23">
        <f>D52*1</f>
        <v>105.1</v>
      </c>
      <c r="H52" s="24">
        <v>15</v>
      </c>
      <c r="I52" s="23">
        <f>D52*2</f>
        <v>210.2</v>
      </c>
      <c r="J52" s="24">
        <v>3</v>
      </c>
      <c r="K52" s="24">
        <f>J52+H52+F52</f>
        <v>30</v>
      </c>
      <c r="L52" s="93">
        <v>1</v>
      </c>
      <c r="M52" s="20" t="s">
        <v>59</v>
      </c>
      <c r="N52" s="24">
        <v>12</v>
      </c>
    </row>
    <row r="53" spans="1:14" ht="12.75" customHeight="1" x14ac:dyDescent="0.25">
      <c r="A53" s="21" t="s">
        <v>125</v>
      </c>
      <c r="B53" s="50" t="s">
        <v>9</v>
      </c>
      <c r="C53" s="21">
        <v>1983</v>
      </c>
      <c r="D53" s="22">
        <v>117.3</v>
      </c>
      <c r="E53" s="23">
        <f>D53*1.5</f>
        <v>175.95</v>
      </c>
      <c r="F53" s="24">
        <v>0</v>
      </c>
      <c r="G53" s="23">
        <f>D53*1</f>
        <v>117.3</v>
      </c>
      <c r="H53" s="24">
        <v>1</v>
      </c>
      <c r="I53" s="23">
        <f>D53*2</f>
        <v>234.6</v>
      </c>
      <c r="J53" s="24">
        <v>0</v>
      </c>
      <c r="K53" s="24">
        <f>J53+H53+F53</f>
        <v>1</v>
      </c>
      <c r="L53" s="91">
        <v>2</v>
      </c>
      <c r="M53" s="36" t="s">
        <v>56</v>
      </c>
      <c r="N53" s="44">
        <v>9</v>
      </c>
    </row>
    <row r="54" spans="1:14" ht="12.75" customHeight="1" x14ac:dyDescent="0.25">
      <c r="A54" s="53" t="s">
        <v>126</v>
      </c>
      <c r="B54" s="50" t="s">
        <v>84</v>
      </c>
      <c r="C54" s="21">
        <v>1964</v>
      </c>
      <c r="D54" s="22">
        <v>119.9</v>
      </c>
      <c r="E54" s="23">
        <f>D54*1.5</f>
        <v>179.85000000000002</v>
      </c>
      <c r="F54" s="24">
        <v>0</v>
      </c>
      <c r="G54" s="23">
        <f>D54*1</f>
        <v>119.9</v>
      </c>
      <c r="H54" s="24">
        <v>0</v>
      </c>
      <c r="I54" s="23">
        <f>D54*2</f>
        <v>239.8</v>
      </c>
      <c r="J54" s="24">
        <v>0</v>
      </c>
      <c r="K54" s="24">
        <f>J54+H54+F54</f>
        <v>0</v>
      </c>
      <c r="L54" s="53" t="s">
        <v>100</v>
      </c>
      <c r="M54" s="20" t="s">
        <v>38</v>
      </c>
      <c r="N54" s="44">
        <v>0</v>
      </c>
    </row>
    <row r="55" spans="1:14" ht="12.75" customHeight="1" x14ac:dyDescent="0.25">
      <c r="A55" s="121" t="s">
        <v>85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44"/>
    </row>
    <row r="56" spans="1:14" ht="12.75" customHeight="1" x14ac:dyDescent="0.25">
      <c r="A56" s="35" t="s">
        <v>127</v>
      </c>
      <c r="B56" s="51" t="s">
        <v>86</v>
      </c>
      <c r="C56" s="21">
        <v>1988</v>
      </c>
      <c r="D56" s="22">
        <v>120.3</v>
      </c>
      <c r="E56" s="23">
        <f>D56*1.5</f>
        <v>180.45</v>
      </c>
      <c r="F56" s="24">
        <v>18</v>
      </c>
      <c r="G56" s="23">
        <f>D56*1</f>
        <v>120.3</v>
      </c>
      <c r="H56" s="24">
        <v>8</v>
      </c>
      <c r="I56" s="23">
        <f>D56*2</f>
        <v>240.6</v>
      </c>
      <c r="J56" s="24">
        <v>0</v>
      </c>
      <c r="K56" s="24">
        <f>J56+H56+F56</f>
        <v>26</v>
      </c>
      <c r="L56" s="92">
        <v>1</v>
      </c>
      <c r="M56" s="36" t="s">
        <v>56</v>
      </c>
      <c r="N56" s="24">
        <v>12</v>
      </c>
    </row>
    <row r="57" spans="1:14" ht="12.75" customHeight="1" x14ac:dyDescent="0.25">
      <c r="A57" s="77"/>
      <c r="B57" s="85"/>
      <c r="C57" s="86"/>
      <c r="D57" s="87"/>
      <c r="E57" s="88"/>
      <c r="F57" s="25"/>
      <c r="G57" s="88"/>
      <c r="H57" s="25"/>
      <c r="I57" s="88"/>
      <c r="J57" s="25"/>
      <c r="K57" s="25"/>
      <c r="L57" s="89"/>
      <c r="M57" s="81"/>
      <c r="N57" s="25"/>
    </row>
    <row r="58" spans="1:14" ht="12.75" customHeight="1" x14ac:dyDescent="0.25">
      <c r="A58" s="129" t="s">
        <v>50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ht="12.75" customHeight="1" x14ac:dyDescent="0.25">
      <c r="A59" s="26" t="s">
        <v>13</v>
      </c>
      <c r="B59" s="17" t="s">
        <v>3</v>
      </c>
      <c r="C59" s="17" t="s">
        <v>4</v>
      </c>
      <c r="D59" s="17" t="s">
        <v>11</v>
      </c>
      <c r="E59" s="17" t="s">
        <v>41</v>
      </c>
      <c r="F59" s="27" t="s">
        <v>42</v>
      </c>
      <c r="G59" s="17" t="s">
        <v>16</v>
      </c>
      <c r="H59" s="17" t="s">
        <v>22</v>
      </c>
      <c r="I59" s="17" t="s">
        <v>15</v>
      </c>
      <c r="J59" s="17" t="s">
        <v>14</v>
      </c>
      <c r="K59" s="17" t="s">
        <v>12</v>
      </c>
      <c r="L59" s="17" t="s">
        <v>21</v>
      </c>
      <c r="M59" s="17" t="s">
        <v>5</v>
      </c>
      <c r="N59" s="18"/>
    </row>
    <row r="60" spans="1:14" ht="12.75" customHeight="1" x14ac:dyDescent="0.25">
      <c r="A60" s="41" t="s">
        <v>39</v>
      </c>
      <c r="B60" s="62" t="s">
        <v>80</v>
      </c>
      <c r="C60" s="63">
        <v>1997</v>
      </c>
      <c r="D60" s="63">
        <v>70.400000000000006</v>
      </c>
      <c r="E60" s="65">
        <f>D60*1.5</f>
        <v>105.60000000000001</v>
      </c>
      <c r="F60" s="41">
        <v>29</v>
      </c>
      <c r="G60" s="65">
        <f>D60*1</f>
        <v>70.400000000000006</v>
      </c>
      <c r="H60" s="41">
        <v>26</v>
      </c>
      <c r="I60" s="65">
        <f>D60*2</f>
        <v>140.80000000000001</v>
      </c>
      <c r="J60" s="41">
        <v>17</v>
      </c>
      <c r="K60" s="41">
        <f>J60+H60+F60</f>
        <v>72</v>
      </c>
      <c r="L60" s="96">
        <v>1</v>
      </c>
      <c r="M60" s="68" t="s">
        <v>81</v>
      </c>
      <c r="N60" s="18"/>
    </row>
    <row r="61" spans="1:14" ht="12.75" customHeight="1" x14ac:dyDescent="0.25">
      <c r="A61" s="41" t="s">
        <v>45</v>
      </c>
      <c r="B61" s="62" t="s">
        <v>90</v>
      </c>
      <c r="C61" s="63">
        <v>1987</v>
      </c>
      <c r="D61" s="63">
        <v>80.900000000000006</v>
      </c>
      <c r="E61" s="65">
        <f>D61*1.5</f>
        <v>121.35000000000001</v>
      </c>
      <c r="F61" s="41">
        <v>21</v>
      </c>
      <c r="G61" s="65">
        <f>D61*1</f>
        <v>80.900000000000006</v>
      </c>
      <c r="H61" s="41">
        <v>23</v>
      </c>
      <c r="I61" s="65">
        <f>D61*2</f>
        <v>161.80000000000001</v>
      </c>
      <c r="J61" s="41">
        <v>17</v>
      </c>
      <c r="K61" s="41">
        <f>J61+H61+F61</f>
        <v>61</v>
      </c>
      <c r="L61" s="96">
        <v>1</v>
      </c>
      <c r="M61" s="74" t="s">
        <v>91</v>
      </c>
      <c r="N61" s="18"/>
    </row>
    <row r="62" spans="1:14" ht="12.75" customHeight="1" x14ac:dyDescent="0.25">
      <c r="A62" s="41" t="s">
        <v>46</v>
      </c>
      <c r="B62" s="67" t="s">
        <v>35</v>
      </c>
      <c r="C62" s="63">
        <v>1985</v>
      </c>
      <c r="D62" s="63">
        <v>81.599999999999994</v>
      </c>
      <c r="E62" s="65">
        <f>D62*1.5</f>
        <v>122.39999999999999</v>
      </c>
      <c r="F62" s="41">
        <v>20</v>
      </c>
      <c r="G62" s="65">
        <f>D62*1</f>
        <v>81.599999999999994</v>
      </c>
      <c r="H62" s="41">
        <v>24</v>
      </c>
      <c r="I62" s="65">
        <f>D62*2</f>
        <v>163.19999999999999</v>
      </c>
      <c r="J62" s="41">
        <v>13</v>
      </c>
      <c r="K62" s="41">
        <f>J62+H62+F62</f>
        <v>57</v>
      </c>
      <c r="L62" s="100">
        <v>2</v>
      </c>
      <c r="M62" s="74" t="s">
        <v>59</v>
      </c>
      <c r="N62" s="18"/>
    </row>
    <row r="63" spans="1:14" ht="12.75" customHeight="1" x14ac:dyDescent="0.25"/>
    <row r="64" spans="1:14" ht="13.8" x14ac:dyDescent="0.25">
      <c r="A64" s="129" t="s">
        <v>52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</row>
    <row r="65" spans="1:15" ht="13.8" x14ac:dyDescent="0.25">
      <c r="A65" s="26" t="s">
        <v>13</v>
      </c>
      <c r="B65" s="17" t="s">
        <v>3</v>
      </c>
      <c r="C65" s="17" t="s">
        <v>4</v>
      </c>
      <c r="D65" s="17" t="s">
        <v>11</v>
      </c>
      <c r="E65" s="17" t="s">
        <v>41</v>
      </c>
      <c r="F65" s="27" t="s">
        <v>42</v>
      </c>
      <c r="G65" s="17" t="s">
        <v>16</v>
      </c>
      <c r="H65" s="17" t="s">
        <v>22</v>
      </c>
      <c r="I65" s="17" t="s">
        <v>15</v>
      </c>
      <c r="J65" s="17" t="s">
        <v>14</v>
      </c>
      <c r="K65" s="17" t="s">
        <v>12</v>
      </c>
      <c r="L65" s="17" t="s">
        <v>21</v>
      </c>
      <c r="M65" s="17" t="s">
        <v>5</v>
      </c>
      <c r="N65" s="18"/>
    </row>
    <row r="66" spans="1:15" ht="13.8" x14ac:dyDescent="0.25">
      <c r="A66" s="41" t="s">
        <v>39</v>
      </c>
      <c r="B66" s="67" t="s">
        <v>29</v>
      </c>
      <c r="C66" s="63">
        <v>2004</v>
      </c>
      <c r="D66" s="63">
        <v>79.8</v>
      </c>
      <c r="E66" s="65">
        <f>D66*1.5</f>
        <v>119.69999999999999</v>
      </c>
      <c r="F66" s="41">
        <v>13</v>
      </c>
      <c r="G66" s="65">
        <f>D66*1</f>
        <v>79.8</v>
      </c>
      <c r="H66" s="41">
        <v>6</v>
      </c>
      <c r="I66" s="65">
        <f>D66*2</f>
        <v>159.6</v>
      </c>
      <c r="J66" s="41">
        <v>1</v>
      </c>
      <c r="K66" s="41">
        <f>J66+H66+F66</f>
        <v>20</v>
      </c>
      <c r="L66" s="102">
        <v>5</v>
      </c>
      <c r="M66" s="68" t="s">
        <v>38</v>
      </c>
      <c r="N66" s="18"/>
    </row>
    <row r="67" spans="1:15" ht="13.8" x14ac:dyDescent="0.25">
      <c r="A67" s="41" t="s">
        <v>45</v>
      </c>
      <c r="B67" s="67" t="s">
        <v>98</v>
      </c>
      <c r="C67" s="63">
        <v>2005</v>
      </c>
      <c r="D67" s="63">
        <v>78.400000000000006</v>
      </c>
      <c r="E67" s="65">
        <f>D67*1.5</f>
        <v>117.60000000000001</v>
      </c>
      <c r="F67" s="41">
        <v>5</v>
      </c>
      <c r="G67" s="65">
        <f>D67*1</f>
        <v>78.400000000000006</v>
      </c>
      <c r="H67" s="41">
        <v>8</v>
      </c>
      <c r="I67" s="65">
        <f>D67*2</f>
        <v>156.80000000000001</v>
      </c>
      <c r="J67" s="41">
        <v>0</v>
      </c>
      <c r="K67" s="41">
        <f>J67+H67+F67</f>
        <v>13</v>
      </c>
      <c r="L67" s="41">
        <v>6</v>
      </c>
      <c r="M67" s="68" t="s">
        <v>56</v>
      </c>
      <c r="N67" s="18"/>
    </row>
    <row r="69" spans="1:15" ht="13.8" x14ac:dyDescent="0.25">
      <c r="A69" s="129" t="s">
        <v>53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1:15" ht="13.8" x14ac:dyDescent="0.25">
      <c r="A70" s="26" t="s">
        <v>13</v>
      </c>
      <c r="B70" s="17" t="s">
        <v>3</v>
      </c>
      <c r="C70" s="17" t="s">
        <v>4</v>
      </c>
      <c r="D70" s="17" t="s">
        <v>11</v>
      </c>
      <c r="E70" s="17" t="s">
        <v>41</v>
      </c>
      <c r="F70" s="27" t="s">
        <v>42</v>
      </c>
      <c r="G70" s="17" t="s">
        <v>16</v>
      </c>
      <c r="H70" s="17" t="s">
        <v>22</v>
      </c>
      <c r="I70" s="17" t="s">
        <v>15</v>
      </c>
      <c r="J70" s="17" t="s">
        <v>14</v>
      </c>
      <c r="K70" s="17" t="s">
        <v>12</v>
      </c>
      <c r="L70" s="17" t="s">
        <v>21</v>
      </c>
      <c r="M70" s="17" t="s">
        <v>5</v>
      </c>
      <c r="N70" s="18"/>
    </row>
    <row r="71" spans="1:15" ht="13.8" x14ac:dyDescent="0.25">
      <c r="A71" s="41" t="s">
        <v>39</v>
      </c>
      <c r="B71" s="62" t="s">
        <v>87</v>
      </c>
      <c r="C71" s="63">
        <v>1999</v>
      </c>
      <c r="D71" s="64">
        <v>83.9</v>
      </c>
      <c r="E71" s="65">
        <f>D71*1.5</f>
        <v>125.85000000000001</v>
      </c>
      <c r="F71" s="41">
        <v>15</v>
      </c>
      <c r="G71" s="65">
        <f>D71*1</f>
        <v>83.9</v>
      </c>
      <c r="H71" s="41">
        <v>14</v>
      </c>
      <c r="I71" s="65">
        <f>D71*2</f>
        <v>167.8</v>
      </c>
      <c r="J71" s="41">
        <v>9</v>
      </c>
      <c r="K71" s="41">
        <f>J71+H71+F71</f>
        <v>38</v>
      </c>
      <c r="L71" s="73">
        <v>2</v>
      </c>
      <c r="M71" s="68" t="s">
        <v>56</v>
      </c>
      <c r="N71" s="18"/>
    </row>
    <row r="72" spans="1:15" ht="13.8" x14ac:dyDescent="0.25">
      <c r="A72" s="41" t="s">
        <v>45</v>
      </c>
      <c r="B72" s="62" t="s">
        <v>82</v>
      </c>
      <c r="C72" s="63">
        <v>2003</v>
      </c>
      <c r="D72" s="63">
        <v>71.599999999999994</v>
      </c>
      <c r="E72" s="65">
        <f>D72*1.5</f>
        <v>107.39999999999999</v>
      </c>
      <c r="F72" s="41">
        <v>5</v>
      </c>
      <c r="G72" s="65">
        <f>D72*1</f>
        <v>71.599999999999994</v>
      </c>
      <c r="H72" s="41">
        <v>0</v>
      </c>
      <c r="I72" s="65">
        <f>D72*2</f>
        <v>143.19999999999999</v>
      </c>
      <c r="J72" s="41">
        <v>1</v>
      </c>
      <c r="K72" s="41">
        <f>J72+H72+F72</f>
        <v>6</v>
      </c>
      <c r="L72" s="102">
        <v>4</v>
      </c>
      <c r="M72" s="68" t="s">
        <v>56</v>
      </c>
      <c r="N72" s="18"/>
    </row>
    <row r="74" spans="1:15" ht="13.8" x14ac:dyDescent="0.25">
      <c r="A74" s="129" t="s">
        <v>54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1:15" ht="13.8" x14ac:dyDescent="0.25">
      <c r="A75" s="26" t="s">
        <v>13</v>
      </c>
      <c r="B75" s="17" t="s">
        <v>3</v>
      </c>
      <c r="C75" s="17" t="s">
        <v>4</v>
      </c>
      <c r="D75" s="17" t="s">
        <v>11</v>
      </c>
      <c r="E75" s="17" t="s">
        <v>41</v>
      </c>
      <c r="F75" s="27" t="s">
        <v>42</v>
      </c>
      <c r="G75" s="17" t="s">
        <v>16</v>
      </c>
      <c r="H75" s="17" t="s">
        <v>22</v>
      </c>
      <c r="I75" s="17" t="s">
        <v>15</v>
      </c>
      <c r="J75" s="17" t="s">
        <v>14</v>
      </c>
      <c r="K75" s="17" t="s">
        <v>12</v>
      </c>
      <c r="L75" s="17" t="s">
        <v>21</v>
      </c>
      <c r="M75" s="17" t="s">
        <v>5</v>
      </c>
      <c r="N75" s="18"/>
    </row>
    <row r="76" spans="1:15" ht="13.8" x14ac:dyDescent="0.25">
      <c r="A76" s="41" t="s">
        <v>39</v>
      </c>
      <c r="B76" s="67" t="s">
        <v>94</v>
      </c>
      <c r="C76" s="63">
        <v>1977</v>
      </c>
      <c r="D76" s="64">
        <v>74</v>
      </c>
      <c r="E76" s="65">
        <f>D76*1.5</f>
        <v>111</v>
      </c>
      <c r="F76" s="41">
        <v>14</v>
      </c>
      <c r="G76" s="65">
        <f>D76*1</f>
        <v>74</v>
      </c>
      <c r="H76" s="41">
        <v>22</v>
      </c>
      <c r="I76" s="65">
        <f>D76*2</f>
        <v>148</v>
      </c>
      <c r="J76" s="41">
        <v>13</v>
      </c>
      <c r="K76" s="41">
        <f>J76+H76+F76</f>
        <v>49</v>
      </c>
      <c r="L76" s="101">
        <v>3</v>
      </c>
      <c r="M76" s="68" t="s">
        <v>93</v>
      </c>
      <c r="N76" s="18"/>
    </row>
    <row r="77" spans="1:15" ht="13.8" x14ac:dyDescent="0.25">
      <c r="A77" s="41" t="s">
        <v>45</v>
      </c>
      <c r="B77" s="67" t="s">
        <v>33</v>
      </c>
      <c r="C77" s="63">
        <v>1981</v>
      </c>
      <c r="D77" s="64">
        <v>93.2</v>
      </c>
      <c r="E77" s="65">
        <f>D77*1.5</f>
        <v>139.80000000000001</v>
      </c>
      <c r="F77" s="41">
        <v>14</v>
      </c>
      <c r="G77" s="65">
        <f>D77*1</f>
        <v>93.2</v>
      </c>
      <c r="H77" s="41">
        <v>15</v>
      </c>
      <c r="I77" s="65">
        <f>D77*2</f>
        <v>186.4</v>
      </c>
      <c r="J77" s="41">
        <v>10</v>
      </c>
      <c r="K77" s="41">
        <f>J77+H77+F77</f>
        <v>39</v>
      </c>
      <c r="L77" s="100">
        <v>2</v>
      </c>
      <c r="M77" s="68" t="s">
        <v>38</v>
      </c>
      <c r="N77" s="18"/>
    </row>
    <row r="78" spans="1:15" ht="13.8" x14ac:dyDescent="0.25">
      <c r="A78" s="41" t="s">
        <v>46</v>
      </c>
      <c r="B78" s="67" t="s">
        <v>34</v>
      </c>
      <c r="C78" s="63">
        <v>1977</v>
      </c>
      <c r="D78" s="64">
        <v>92.2</v>
      </c>
      <c r="E78" s="65">
        <f>D78*1.5</f>
        <v>138.30000000000001</v>
      </c>
      <c r="F78" s="41">
        <v>1</v>
      </c>
      <c r="G78" s="65">
        <f>D78*1</f>
        <v>92.2</v>
      </c>
      <c r="H78" s="41">
        <v>17</v>
      </c>
      <c r="I78" s="65">
        <f>D78*2</f>
        <v>184.4</v>
      </c>
      <c r="J78" s="41">
        <v>1</v>
      </c>
      <c r="K78" s="41">
        <f>J78+H78+F78</f>
        <v>19</v>
      </c>
      <c r="L78" s="101">
        <v>3</v>
      </c>
      <c r="M78" s="68" t="s">
        <v>38</v>
      </c>
      <c r="N78" s="18"/>
    </row>
    <row r="79" spans="1:15" s="84" customFormat="1" ht="13.8" x14ac:dyDescent="0.25">
      <c r="A79" s="75"/>
      <c r="B79" s="76"/>
      <c r="C79" s="77"/>
      <c r="D79" s="78"/>
      <c r="E79" s="79"/>
      <c r="F79" s="75"/>
      <c r="G79" s="79"/>
      <c r="H79" s="75"/>
      <c r="I79" s="79"/>
      <c r="J79" s="75"/>
      <c r="K79" s="75"/>
      <c r="L79" s="80"/>
      <c r="M79" s="81"/>
      <c r="N79" s="82"/>
      <c r="O79" s="83"/>
    </row>
    <row r="80" spans="1:15" ht="13.8" x14ac:dyDescent="0.25">
      <c r="A80" s="129" t="s">
        <v>55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1:14" ht="13.8" x14ac:dyDescent="0.25">
      <c r="A81" s="26" t="s">
        <v>13</v>
      </c>
      <c r="B81" s="17" t="s">
        <v>3</v>
      </c>
      <c r="C81" s="17" t="s">
        <v>4</v>
      </c>
      <c r="D81" s="17" t="s">
        <v>11</v>
      </c>
      <c r="E81" s="17" t="s">
        <v>41</v>
      </c>
      <c r="F81" s="27" t="s">
        <v>42</v>
      </c>
      <c r="G81" s="17" t="s">
        <v>16</v>
      </c>
      <c r="H81" s="17" t="s">
        <v>22</v>
      </c>
      <c r="I81" s="17" t="s">
        <v>15</v>
      </c>
      <c r="J81" s="17" t="s">
        <v>14</v>
      </c>
      <c r="K81" s="17" t="s">
        <v>12</v>
      </c>
      <c r="L81" s="17" t="s">
        <v>21</v>
      </c>
      <c r="M81" s="17" t="s">
        <v>5</v>
      </c>
      <c r="N81" s="18"/>
    </row>
    <row r="82" spans="1:14" ht="13.8" x14ac:dyDescent="0.25">
      <c r="A82" s="41" t="s">
        <v>39</v>
      </c>
      <c r="B82" s="62" t="s">
        <v>88</v>
      </c>
      <c r="C82" s="63">
        <v>1967</v>
      </c>
      <c r="D82" s="64">
        <v>93.2</v>
      </c>
      <c r="E82" s="65">
        <f>D82*1.5</f>
        <v>139.80000000000001</v>
      </c>
      <c r="F82" s="41">
        <v>11</v>
      </c>
      <c r="G82" s="65">
        <f>D82*1</f>
        <v>93.2</v>
      </c>
      <c r="H82" s="41">
        <v>16</v>
      </c>
      <c r="I82" s="65">
        <f>D82*2</f>
        <v>186.4</v>
      </c>
      <c r="J82" s="41">
        <v>6</v>
      </c>
      <c r="K82" s="41">
        <f>J82+H82+F82</f>
        <v>33</v>
      </c>
      <c r="L82" s="101">
        <v>3</v>
      </c>
      <c r="M82" s="66" t="s">
        <v>74</v>
      </c>
      <c r="N82" s="18"/>
    </row>
    <row r="83" spans="1:14" ht="13.8" x14ac:dyDescent="0.25">
      <c r="A83" s="41" t="s">
        <v>45</v>
      </c>
      <c r="B83" s="62" t="s">
        <v>92</v>
      </c>
      <c r="C83" s="63">
        <v>1963</v>
      </c>
      <c r="D83" s="64">
        <v>82</v>
      </c>
      <c r="E83" s="65">
        <f>D83*1.5</f>
        <v>123</v>
      </c>
      <c r="F83" s="41">
        <v>11</v>
      </c>
      <c r="G83" s="65">
        <f>D83*1</f>
        <v>82</v>
      </c>
      <c r="H83" s="41">
        <v>18</v>
      </c>
      <c r="I83" s="65">
        <f>D83*2</f>
        <v>164</v>
      </c>
      <c r="J83" s="41">
        <v>4</v>
      </c>
      <c r="K83" s="41">
        <f>J83+H83+F83</f>
        <v>33</v>
      </c>
      <c r="L83" s="102">
        <v>4</v>
      </c>
      <c r="M83" s="68" t="s">
        <v>93</v>
      </c>
    </row>
    <row r="92" spans="1:14" ht="13.8" x14ac:dyDescent="0.25">
      <c r="A92" s="26"/>
      <c r="B92" s="34"/>
      <c r="C92" s="33"/>
      <c r="D92" s="33"/>
      <c r="E92" s="132"/>
      <c r="F92" s="132"/>
      <c r="G92" s="11"/>
      <c r="H92" s="3"/>
      <c r="I92" s="3"/>
      <c r="J92" s="3"/>
    </row>
    <row r="93" spans="1:14" x14ac:dyDescent="0.25">
      <c r="A93" s="3"/>
      <c r="B93" s="9"/>
      <c r="C93" s="8"/>
      <c r="D93" s="8"/>
      <c r="G93" s="12"/>
      <c r="H93" s="3"/>
      <c r="I93" s="3"/>
      <c r="J93" s="3"/>
    </row>
    <row r="94" spans="1:14" x14ac:dyDescent="0.25">
      <c r="A94" s="3"/>
      <c r="B94" s="5"/>
      <c r="C94" s="8"/>
      <c r="D94" s="8"/>
      <c r="E94" s="131"/>
      <c r="F94" s="131"/>
      <c r="G94" s="12"/>
      <c r="H94" s="3"/>
      <c r="I94" s="3"/>
      <c r="J94" s="3"/>
    </row>
    <row r="95" spans="1:14" x14ac:dyDescent="0.25">
      <c r="A95" s="3"/>
      <c r="B95" s="9"/>
      <c r="C95" s="8"/>
      <c r="D95" s="8"/>
      <c r="E95" s="131"/>
      <c r="F95" s="131"/>
      <c r="G95" s="5"/>
      <c r="H95" s="10"/>
      <c r="I95" s="10"/>
      <c r="J95" s="10"/>
    </row>
  </sheetData>
  <mergeCells count="26">
    <mergeCell ref="E94:F94"/>
    <mergeCell ref="E95:F95"/>
    <mergeCell ref="A46:M46"/>
    <mergeCell ref="A51:M51"/>
    <mergeCell ref="A58:N58"/>
    <mergeCell ref="E92:F92"/>
    <mergeCell ref="A64:N64"/>
    <mergeCell ref="A69:N69"/>
    <mergeCell ref="A74:N74"/>
    <mergeCell ref="A80:N80"/>
    <mergeCell ref="P7:Q7"/>
    <mergeCell ref="A9:M9"/>
    <mergeCell ref="A11:M11"/>
    <mergeCell ref="A17:M17"/>
    <mergeCell ref="A20:N20"/>
    <mergeCell ref="A26:N26"/>
    <mergeCell ref="A55:M55"/>
    <mergeCell ref="A27:M27"/>
    <mergeCell ref="A41:M41"/>
    <mergeCell ref="A29:M29"/>
    <mergeCell ref="A34:M34"/>
    <mergeCell ref="A1:M1"/>
    <mergeCell ref="A2:M2"/>
    <mergeCell ref="A3:M3"/>
    <mergeCell ref="A7:N7"/>
    <mergeCell ref="A14:N14"/>
  </mergeCells>
  <phoneticPr fontId="1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20" sqref="D20"/>
    </sheetView>
  </sheetViews>
  <sheetFormatPr defaultColWidth="9.109375" defaultRowHeight="13.2" x14ac:dyDescent="0.25"/>
  <cols>
    <col min="1" max="1" width="5.6640625" style="42" bestFit="1" customWidth="1"/>
    <col min="2" max="2" width="39" style="42" bestFit="1" customWidth="1"/>
    <col min="3" max="3" width="7.109375" style="42" bestFit="1" customWidth="1"/>
    <col min="4" max="4" width="15" style="42" bestFit="1" customWidth="1"/>
    <col min="5" max="5" width="9.6640625" style="42" bestFit="1" customWidth="1"/>
    <col min="6" max="6" width="9.109375" style="42"/>
    <col min="7" max="7" width="15.109375" style="42" bestFit="1" customWidth="1"/>
    <col min="8" max="16384" width="9.109375" style="42"/>
  </cols>
  <sheetData>
    <row r="1" spans="1:8" ht="13.8" x14ac:dyDescent="0.25">
      <c r="A1" s="135" t="s">
        <v>66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13" t="s">
        <v>13</v>
      </c>
      <c r="B2" s="113" t="s">
        <v>5</v>
      </c>
      <c r="C2" s="113" t="s">
        <v>20</v>
      </c>
      <c r="D2" s="113" t="s">
        <v>144</v>
      </c>
      <c r="E2" s="113" t="s">
        <v>67</v>
      </c>
      <c r="F2" s="113"/>
      <c r="G2" s="134" t="s">
        <v>68</v>
      </c>
      <c r="H2" s="134"/>
    </row>
    <row r="3" spans="1:8" ht="13.8" x14ac:dyDescent="0.25">
      <c r="A3" s="103" t="s">
        <v>39</v>
      </c>
      <c r="B3" s="114" t="s">
        <v>79</v>
      </c>
      <c r="C3" s="104">
        <v>63</v>
      </c>
      <c r="D3" s="104">
        <f>SUM(Rezultāti!K56+Rezultāti!K53+Rezultāti!K42+Rezultāti!K36+Rezultāti!K32+Rezultāti!K30+Rezultāti!K18)</f>
        <v>291</v>
      </c>
      <c r="E3" s="105">
        <v>12</v>
      </c>
      <c r="F3" s="106"/>
      <c r="G3" s="133" t="s">
        <v>129</v>
      </c>
      <c r="H3" s="133"/>
    </row>
    <row r="4" spans="1:8" ht="13.8" x14ac:dyDescent="0.25">
      <c r="A4" s="107" t="s">
        <v>45</v>
      </c>
      <c r="B4" s="114" t="s">
        <v>141</v>
      </c>
      <c r="C4" s="104">
        <v>49</v>
      </c>
      <c r="D4" s="104">
        <f>SUM(Rezultāti!K15+Rezultāti!K39+Rezultāti!K43+Rezultāti!K44+Rezultāti!K52)</f>
        <v>183</v>
      </c>
      <c r="E4" s="105">
        <v>9</v>
      </c>
      <c r="F4" s="106"/>
      <c r="G4" s="133" t="s">
        <v>130</v>
      </c>
      <c r="H4" s="133"/>
    </row>
    <row r="5" spans="1:8" ht="13.8" x14ac:dyDescent="0.25">
      <c r="A5" s="108" t="s">
        <v>46</v>
      </c>
      <c r="B5" s="114" t="s">
        <v>137</v>
      </c>
      <c r="C5" s="104">
        <v>35</v>
      </c>
      <c r="D5" s="104">
        <f>SUM(Rezultāti!K10+Rezultāti!K37+Rezultāti!K45+Rezultāti!K48)</f>
        <v>177</v>
      </c>
      <c r="E5" s="105">
        <v>8</v>
      </c>
      <c r="F5" s="106"/>
      <c r="G5" s="133" t="s">
        <v>131</v>
      </c>
      <c r="H5" s="133"/>
    </row>
    <row r="6" spans="1:8" ht="13.8" x14ac:dyDescent="0.25">
      <c r="A6" s="109" t="s">
        <v>47</v>
      </c>
      <c r="B6" s="114" t="s">
        <v>140</v>
      </c>
      <c r="C6" s="104">
        <v>33</v>
      </c>
      <c r="D6" s="104">
        <f>SUM(Rezultāti!K50+Rezultāti!K16+Rezultāti!K12)</f>
        <v>125</v>
      </c>
      <c r="E6" s="105">
        <v>7</v>
      </c>
      <c r="F6" s="106"/>
      <c r="G6" s="133" t="s">
        <v>128</v>
      </c>
      <c r="H6" s="133"/>
    </row>
    <row r="7" spans="1:8" ht="13.8" x14ac:dyDescent="0.25">
      <c r="A7" s="105" t="s">
        <v>48</v>
      </c>
      <c r="B7" s="114" t="s">
        <v>138</v>
      </c>
      <c r="C7" s="104">
        <v>27</v>
      </c>
      <c r="D7" s="104">
        <f>SUM(Rezultāti!K31+Rezultāti!K35+Rezultāti!K49)</f>
        <v>143</v>
      </c>
      <c r="E7" s="105">
        <v>6</v>
      </c>
      <c r="F7" s="106"/>
      <c r="G7" s="133" t="s">
        <v>132</v>
      </c>
      <c r="H7" s="133"/>
    </row>
    <row r="8" spans="1:8" ht="13.8" x14ac:dyDescent="0.25">
      <c r="A8" s="105" t="s">
        <v>102</v>
      </c>
      <c r="B8" s="114" t="s">
        <v>136</v>
      </c>
      <c r="C8" s="105">
        <v>21</v>
      </c>
      <c r="D8" s="105">
        <f>SUM(Rezultāti!K47+Rezultāti!K13)</f>
        <v>119</v>
      </c>
      <c r="E8" s="105">
        <v>5</v>
      </c>
      <c r="F8" s="106"/>
      <c r="G8" s="136" t="s">
        <v>133</v>
      </c>
      <c r="H8" s="137"/>
    </row>
    <row r="9" spans="1:8" x14ac:dyDescent="0.25">
      <c r="A9" s="111" t="s">
        <v>103</v>
      </c>
      <c r="B9" s="114" t="s">
        <v>142</v>
      </c>
      <c r="C9" s="111">
        <v>15</v>
      </c>
      <c r="D9" s="111">
        <f>SUM(Rezultāti!K33+Rezultāti!K40)</f>
        <v>19</v>
      </c>
      <c r="E9" s="112">
        <v>4</v>
      </c>
      <c r="F9" s="110"/>
      <c r="G9" s="138" t="s">
        <v>134</v>
      </c>
      <c r="H9" s="139"/>
    </row>
    <row r="10" spans="1:8" x14ac:dyDescent="0.25">
      <c r="A10" s="111" t="s">
        <v>104</v>
      </c>
      <c r="B10" s="114" t="s">
        <v>143</v>
      </c>
      <c r="C10" s="111">
        <v>12</v>
      </c>
      <c r="D10" s="111">
        <v>61</v>
      </c>
      <c r="E10" s="112">
        <v>3</v>
      </c>
      <c r="F10" s="110"/>
      <c r="G10" s="140">
        <v>12</v>
      </c>
      <c r="H10" s="141"/>
    </row>
    <row r="11" spans="1:8" x14ac:dyDescent="0.25">
      <c r="A11" s="111" t="s">
        <v>105</v>
      </c>
      <c r="B11" s="114" t="s">
        <v>139</v>
      </c>
      <c r="C11" s="111">
        <v>12</v>
      </c>
      <c r="D11" s="111">
        <v>50</v>
      </c>
      <c r="E11" s="112">
        <v>2</v>
      </c>
      <c r="F11" s="110"/>
      <c r="G11" s="140">
        <v>12</v>
      </c>
      <c r="H11" s="141"/>
    </row>
  </sheetData>
  <mergeCells count="11">
    <mergeCell ref="G11:H11"/>
    <mergeCell ref="G4:H4"/>
    <mergeCell ref="G5:H5"/>
    <mergeCell ref="G6:H6"/>
    <mergeCell ref="G7:H7"/>
    <mergeCell ref="G3:H3"/>
    <mergeCell ref="G2:H2"/>
    <mergeCell ref="A1:H1"/>
    <mergeCell ref="G8:H8"/>
    <mergeCell ref="G9:H9"/>
    <mergeCell ref="G10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 Sacensibu Vadiba</dc:creator>
  <cp:lastModifiedBy>LPF</cp:lastModifiedBy>
  <cp:lastPrinted>2019-05-18T07:48:16Z</cp:lastPrinted>
  <dcterms:created xsi:type="dcterms:W3CDTF">2018-05-04T17:50:34Z</dcterms:created>
  <dcterms:modified xsi:type="dcterms:W3CDTF">2022-05-28T17:07:34Z</dcterms:modified>
</cp:coreProperties>
</file>