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ports\Uzņēmums\LPF\Grāmatvedība un finansu organizācija\LSFP\2022\Atskaites sep22\"/>
    </mc:Choice>
  </mc:AlternateContent>
  <bookViews>
    <workbookView xWindow="-120" yWindow="-120" windowWidth="29040" windowHeight="15840" tabRatio="601" activeTab="1"/>
  </bookViews>
  <sheets>
    <sheet name="Tāme" sheetId="2" r:id="rId1"/>
    <sheet name="Sep22" sheetId="1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7" i="15" l="1"/>
  <c r="Y12" i="2" l="1"/>
  <c r="AA39" i="2"/>
  <c r="AB39" i="2"/>
  <c r="AC39" i="2"/>
  <c r="Z39" i="2"/>
  <c r="Y23" i="2"/>
  <c r="Y34" i="2"/>
  <c r="A57" i="15" l="1"/>
  <c r="A51" i="15"/>
  <c r="F83" i="15"/>
  <c r="F81" i="15"/>
  <c r="F80" i="15"/>
  <c r="F79" i="15"/>
  <c r="F78" i="15"/>
  <c r="F77" i="15"/>
  <c r="F76" i="15"/>
  <c r="F75" i="15"/>
  <c r="F74" i="15"/>
  <c r="F73" i="15"/>
  <c r="F72" i="15"/>
  <c r="F62" i="15"/>
  <c r="F63" i="15"/>
  <c r="F64" i="15"/>
  <c r="F65" i="15"/>
  <c r="F66" i="15"/>
  <c r="F67" i="15"/>
  <c r="F68" i="15"/>
  <c r="F69" i="15"/>
  <c r="F70" i="15"/>
  <c r="F61" i="15"/>
  <c r="A2" i="15" l="1"/>
  <c r="A49" i="15" s="1"/>
  <c r="B83" i="15"/>
  <c r="B73" i="15"/>
  <c r="B74" i="15"/>
  <c r="B75" i="15"/>
  <c r="B76" i="15"/>
  <c r="B77" i="15"/>
  <c r="B78" i="15"/>
  <c r="B79" i="15"/>
  <c r="B80" i="15"/>
  <c r="B81" i="15"/>
  <c r="B72" i="15"/>
  <c r="B62" i="15"/>
  <c r="B63" i="15"/>
  <c r="B64" i="15"/>
  <c r="B65" i="15"/>
  <c r="B66" i="15"/>
  <c r="B68" i="15"/>
  <c r="B69" i="15"/>
  <c r="B70" i="15"/>
  <c r="B61" i="15"/>
  <c r="D82" i="15"/>
  <c r="E82" i="15"/>
  <c r="D71" i="15"/>
  <c r="E71" i="15"/>
  <c r="D36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F34" i="2"/>
  <c r="E31" i="15"/>
  <c r="D31" i="15"/>
  <c r="D32" i="15" s="1"/>
  <c r="E12" i="15" s="1"/>
  <c r="C31" i="15"/>
  <c r="E84" i="15" l="1"/>
  <c r="D84" i="15"/>
  <c r="W34" i="2"/>
  <c r="F82" i="15"/>
  <c r="F60" i="15"/>
  <c r="F71" i="15"/>
  <c r="E32" i="15"/>
  <c r="F84" i="15" l="1"/>
  <c r="G23" i="2" l="1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V36" i="2" s="1"/>
  <c r="F23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F12" i="2"/>
  <c r="W22" i="2"/>
  <c r="C70" i="15" s="1"/>
  <c r="G70" i="15" s="1"/>
  <c r="W21" i="2"/>
  <c r="C69" i="15" s="1"/>
  <c r="G69" i="15" s="1"/>
  <c r="W20" i="2"/>
  <c r="C68" i="15" s="1"/>
  <c r="G68" i="15" s="1"/>
  <c r="W19" i="2"/>
  <c r="C67" i="15" s="1"/>
  <c r="G67" i="15" s="1"/>
  <c r="W18" i="2"/>
  <c r="C66" i="15" s="1"/>
  <c r="G66" i="15" s="1"/>
  <c r="W17" i="2"/>
  <c r="C65" i="15" s="1"/>
  <c r="G65" i="15" s="1"/>
  <c r="W16" i="2"/>
  <c r="C64" i="15" s="1"/>
  <c r="G64" i="15" s="1"/>
  <c r="W15" i="2"/>
  <c r="C63" i="15" s="1"/>
  <c r="G63" i="15" s="1"/>
  <c r="W14" i="2"/>
  <c r="C62" i="15" s="1"/>
  <c r="G62" i="15" s="1"/>
  <c r="W13" i="2"/>
  <c r="C61" i="15" s="1"/>
  <c r="G61" i="15" s="1"/>
  <c r="N36" i="2" l="1"/>
  <c r="T36" i="2"/>
  <c r="L36" i="2"/>
  <c r="S36" i="2"/>
  <c r="K36" i="2"/>
  <c r="U36" i="2"/>
  <c r="R36" i="2"/>
  <c r="J36" i="2"/>
  <c r="Q36" i="2"/>
  <c r="I36" i="2"/>
  <c r="P36" i="2"/>
  <c r="H36" i="2"/>
  <c r="M36" i="2"/>
  <c r="F36" i="2"/>
  <c r="O36" i="2"/>
  <c r="G36" i="2"/>
  <c r="C60" i="15"/>
  <c r="G60" i="15" s="1"/>
  <c r="W12" i="2"/>
  <c r="W24" i="2" l="1"/>
  <c r="C72" i="15" s="1"/>
  <c r="G72" i="15" s="1"/>
  <c r="W25" i="2"/>
  <c r="C73" i="15" s="1"/>
  <c r="G73" i="15" s="1"/>
  <c r="W26" i="2"/>
  <c r="C74" i="15" s="1"/>
  <c r="G74" i="15" s="1"/>
  <c r="W27" i="2"/>
  <c r="C75" i="15" s="1"/>
  <c r="G75" i="15" s="1"/>
  <c r="W28" i="2"/>
  <c r="C76" i="15" s="1"/>
  <c r="G76" i="15" s="1"/>
  <c r="W29" i="2"/>
  <c r="C77" i="15" s="1"/>
  <c r="G77" i="15" s="1"/>
  <c r="W30" i="2"/>
  <c r="C78" i="15" s="1"/>
  <c r="G78" i="15" s="1"/>
  <c r="W31" i="2"/>
  <c r="C79" i="15" s="1"/>
  <c r="G79" i="15" s="1"/>
  <c r="W32" i="2"/>
  <c r="C80" i="15" s="1"/>
  <c r="G80" i="15" s="1"/>
  <c r="W33" i="2"/>
  <c r="C81" i="15" s="1"/>
  <c r="G81" i="15" s="1"/>
  <c r="W35" i="2"/>
  <c r="C83" i="15" s="1"/>
  <c r="C82" i="15" l="1"/>
  <c r="G83" i="15"/>
  <c r="C71" i="15"/>
  <c r="W23" i="2"/>
  <c r="W36" i="2" s="1"/>
  <c r="G82" i="15" l="1"/>
  <c r="C84" i="15"/>
  <c r="G84" i="15" s="1"/>
  <c r="G71" i="15"/>
</calcChain>
</file>

<file path=xl/sharedStrings.xml><?xml version="1.0" encoding="utf-8"?>
<sst xmlns="http://schemas.openxmlformats.org/spreadsheetml/2006/main" count="130" uniqueCount="103">
  <si>
    <t>Kopā:</t>
  </si>
  <si>
    <t>Izdevumi kopā</t>
  </si>
  <si>
    <t>Vieta</t>
  </si>
  <si>
    <t>Dalībn. skaits</t>
  </si>
  <si>
    <t>Nr.p.k.</t>
  </si>
  <si>
    <t>Darba devēja VSAOI</t>
  </si>
  <si>
    <t>Pārējie pamatlīdzekļi</t>
  </si>
  <si>
    <t>Izdevumi par sakaru pakalpojumiem</t>
  </si>
  <si>
    <t>EK kods:</t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</si>
  <si>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</si>
  <si>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</si>
  <si>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</si>
  <si>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</si>
  <si>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</si>
  <si>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</si>
  <si>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</si>
  <si>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</si>
  <si>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</si>
  <si>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Valsts un pašvaldību budžeta dotācija biedrībām un nodibinājumiem</t>
  </si>
  <si>
    <t>Biedra naudas, dalības maksa un iemaksas starptautiskajās institūcijās</t>
  </si>
  <si>
    <t>Iekšzemes darba un dienesta komandējumi</t>
  </si>
  <si>
    <t>Ārvalstu darba un dienesta komandējumi</t>
  </si>
  <si>
    <t xml:space="preserve">Pārējās preces </t>
  </si>
  <si>
    <t xml:space="preserve">EKK piemērošanu skatīt MKN Nr. 1031 </t>
  </si>
  <si>
    <t>https://likumi.lv/doc.php?id=124833</t>
  </si>
  <si>
    <t>Pasākuma sarīkošanas laiks           (kalendārā secībā)</t>
  </si>
  <si>
    <t>Starpība</t>
  </si>
  <si>
    <t>EK kods</t>
  </si>
  <si>
    <t>Izdevumu veids</t>
  </si>
  <si>
    <t>Apstiprināts tāmē gadam</t>
  </si>
  <si>
    <t>Saņemtie/izlie- totie līdzekļi par iepriekšējo periodu</t>
  </si>
  <si>
    <t>Atskaites mēnesī saņemtie/izlie- totie līdzekļi</t>
  </si>
  <si>
    <t>Atlikums perioda sākumā</t>
  </si>
  <si>
    <t>Dotācija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</si>
  <si>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</si>
  <si>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</si>
  <si>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</si>
  <si>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</si>
  <si>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</si>
  <si>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*Tāme ir saskaņota, ja to parakstījis LSFP prezidents vai ģenerālsekretārs</t>
  </si>
  <si>
    <t>Sagatavotājs, telefons:</t>
  </si>
  <si>
    <t>EKK piemērošanu skatīt MKN Nr. 1031, https://likumi.lv/doc.php?id=124833</t>
  </si>
  <si>
    <t>KOPĀ:</t>
  </si>
  <si>
    <t>Izlietots kopā</t>
  </si>
  <si>
    <t>Pielikums Nr.1</t>
  </si>
  <si>
    <t>Pielikums Nr.3</t>
  </si>
  <si>
    <t>1. Finansējums plānotajām aktivitātēm</t>
  </si>
  <si>
    <t>2. Finansējums plānotajām aktivitātēm (bērnu un jauniešu sporta atbalstam)</t>
  </si>
  <si>
    <t>3. Finansējums federācijas administratīvo izdevumu segšanai</t>
  </si>
  <si>
    <t>(Organizācijas (federācijas) nosaukums)</t>
  </si>
  <si>
    <t>Plānoto izdevumu TĀME federācijas darbības un aktivitāšu nodrošināšanai 2022.gadā</t>
  </si>
  <si>
    <t>LSFP piešķirto valsts budžeta līdzekļu (dotācijas) ietvaros</t>
  </si>
  <si>
    <t>2.daļa</t>
  </si>
  <si>
    <t>Saņemtie/izlietotie līdzekļi par iepriekšējo periodu</t>
  </si>
  <si>
    <t>Atskaites mēnesī saņemtie/izlietotie līdzekļi</t>
  </si>
  <si>
    <t xml:space="preserve"> 2. Pirmdokumentu kopijas </t>
  </si>
  <si>
    <t xml:space="preserve">1. Apstiprināts Valsts kases konta izraksts; </t>
  </si>
  <si>
    <t>Pasākuma, aktivitātes nosaukums</t>
  </si>
  <si>
    <t>Pasākuma, aktivitātes nosaukums (atbilstoši Tāmei)</t>
  </si>
  <si>
    <t>* Oranži iekrāsotos lauciņus organizācija (federācija)  aizpilda pašrocīgi</t>
  </si>
  <si>
    <t xml:space="preserve">  1.daļa</t>
  </si>
  <si>
    <t xml:space="preserve"> pa EK kodiem      </t>
  </si>
  <si>
    <t>ATSKAITE par LSFP piešķirto valsts budžeta līdzekļu (dotācijas) izlietojumu</t>
  </si>
  <si>
    <t>atbilstoši Tāmē plānotajām aktivitātēm</t>
  </si>
  <si>
    <t>** Zaļi iekrāsotie lauciņi satur formulas, taču, nepieciešamības gadījumā, organizācija (federācija) tos var mainīt pašrocīgi</t>
  </si>
  <si>
    <t>Sadarbības līgums Nr. 2.2.1.1-22/50</t>
  </si>
  <si>
    <t>Andrejs Rožlapa, t. 26536984</t>
  </si>
  <si>
    <t>07.05.2022.</t>
  </si>
  <si>
    <t>Gulbene</t>
  </si>
  <si>
    <t>Sacensību dalībnieku dopinga kontrole</t>
  </si>
  <si>
    <t>Latvija</t>
  </si>
  <si>
    <t>01.01-31.12.2022.</t>
  </si>
  <si>
    <t>4--6</t>
  </si>
  <si>
    <t>7--9</t>
  </si>
  <si>
    <t>10--12</t>
  </si>
  <si>
    <t>01.01.-31.12.2022.</t>
  </si>
  <si>
    <t>Atalgojums sabiedrisko attiecību speciālistei un grāmatvedei</t>
  </si>
  <si>
    <t>Latvijas studentu čempionāts spiešanā guļus</t>
  </si>
  <si>
    <t>05.11.2022.</t>
  </si>
  <si>
    <t>Rīga</t>
  </si>
  <si>
    <t>06.-12.06.2022.</t>
  </si>
  <si>
    <t>Pasaules čempionāts klasiskajā spēka trīscīņā</t>
  </si>
  <si>
    <t>Sansitija, DĀR</t>
  </si>
  <si>
    <t>02.-07.08.2022.</t>
  </si>
  <si>
    <t>Eiropas čempionāts spiešanā guļus</t>
  </si>
  <si>
    <t>Gijora, HUN</t>
  </si>
  <si>
    <t>25.11-04.12.2022.</t>
  </si>
  <si>
    <t>Eiropas čempionāts klasiskajā spēka trīscīņā</t>
  </si>
  <si>
    <t>Skirivice, POL</t>
  </si>
  <si>
    <t>05.-12.2022.</t>
  </si>
  <si>
    <t>04.06.2022.</t>
  </si>
  <si>
    <t>Latvijas čempionāts jauniešiem, junioriem, juniorēm spēka trīscīņā</t>
  </si>
  <si>
    <t>Latvijas skolu čempionāti spiešanā guļus</t>
  </si>
  <si>
    <t>Latvijas čempionāts senioriem un seniorēm spēka trīscīņā</t>
  </si>
  <si>
    <t>Latvijas čempionāts spiešanā guļus uz atkārtojumu skaitu</t>
  </si>
  <si>
    <t>Madona</t>
  </si>
  <si>
    <t>10.12.2022.</t>
  </si>
  <si>
    <t>Latvijas čempionāts spiešanā guļus</t>
  </si>
  <si>
    <t>Jelgava</t>
  </si>
  <si>
    <t>Latvijas Pauerliftinga federācijas</t>
  </si>
  <si>
    <t>Latvijas Pauerliftinga federācija</t>
  </si>
  <si>
    <t>Sagatavotājs, telefons: Andrejs Rožlapa, t. 26536984</t>
  </si>
  <si>
    <t>par 2022. gada septembra mēnesi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</si>
</sst>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/>
  </cellStyleXfs>
  <cellXfs count="1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2" fontId="9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4" xfId="1" applyFont="1" applyBorder="1" applyAlignment="1">
      <alignment horizontal="center" textRotation="90"/>
    </xf>
    <xf numFmtId="0" fontId="2" fillId="0" borderId="4" xfId="1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15" fillId="0" borderId="0" xfId="0" applyFont="1" applyAlignment="1">
      <alignment horizontal="center"/>
    </xf>
    <xf numFmtId="2" fontId="15" fillId="0" borderId="0" xfId="0" applyNumberFormat="1" applyFont="1"/>
    <xf numFmtId="1" fontId="9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 applyAlignment="1"/>
    <xf numFmtId="2" fontId="10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Alignment="1"/>
    <xf numFmtId="2" fontId="2" fillId="0" borderId="0" xfId="0" applyNumberFormat="1" applyFont="1" applyAlignment="1"/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1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0" borderId="0" xfId="0" applyFont="1" applyAlignment="1"/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0" xfId="2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16" fontId="2" fillId="0" borderId="0" xfId="0" applyNumberFormat="1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Continuous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3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"/>
  <sheetViews>
    <sheetView zoomScale="85" zoomScaleNormal="85" workbookViewId="0">
      <selection activeCell="AF19" sqref="AF19"/>
    </sheetView>
  </sheetViews>
  <sheetFormatPr defaultColWidth="11.42578125" defaultRowHeight="12.75" x14ac:dyDescent="0.2"/>
  <cols>
    <col min="1" max="1" width="5" style="3" customWidth="1"/>
    <col min="2" max="2" width="14" style="2" customWidth="1"/>
    <col min="3" max="3" width="54.42578125" style="2" bestFit="1" customWidth="1"/>
    <col min="4" max="4" width="27.42578125" style="2" bestFit="1" customWidth="1"/>
    <col min="5" max="5" width="15.42578125" style="2" customWidth="1"/>
    <col min="6" max="6" width="6.28515625" style="2" bestFit="1" customWidth="1"/>
    <col min="7" max="7" width="9.7109375" style="2" bestFit="1" customWidth="1"/>
    <col min="8" max="8" width="6.28515625" style="14" bestFit="1" customWidth="1"/>
    <col min="9" max="9" width="5.28515625" style="2" bestFit="1" customWidth="1"/>
    <col min="10" max="10" width="6.7109375" style="2" bestFit="1" customWidth="1"/>
    <col min="11" max="11" width="5.28515625" style="2" bestFit="1" customWidth="1"/>
    <col min="12" max="12" width="7.42578125" style="2" bestFit="1" customWidth="1"/>
    <col min="13" max="13" width="6.7109375" style="2" bestFit="1" customWidth="1"/>
    <col min="14" max="14" width="9.7109375" style="2" bestFit="1" customWidth="1"/>
    <col min="15" max="15" width="5.28515625" style="2" customWidth="1"/>
    <col min="16" max="16" width="6" style="2" customWidth="1"/>
    <col min="17" max="18" width="5.28515625" style="2" customWidth="1"/>
    <col min="19" max="19" width="5.5703125" style="2" bestFit="1" customWidth="1"/>
    <col min="20" max="20" width="9.7109375" style="2" bestFit="1" customWidth="1"/>
    <col min="21" max="21" width="5.5703125" style="2" bestFit="1" customWidth="1"/>
    <col min="22" max="22" width="9.7109375" style="2" bestFit="1" customWidth="1"/>
    <col min="23" max="23" width="14.7109375" style="3" bestFit="1" customWidth="1"/>
    <col min="24" max="24" width="9" style="3" customWidth="1"/>
    <col min="25" max="25" width="14.85546875" style="3" hidden="1" customWidth="1"/>
    <col min="26" max="26" width="5.7109375" style="3" hidden="1" customWidth="1"/>
    <col min="27" max="27" width="5.85546875" style="3" hidden="1" customWidth="1"/>
    <col min="28" max="28" width="5.42578125" style="3" hidden="1" customWidth="1"/>
    <col min="29" max="29" width="7.5703125" style="3" hidden="1" customWidth="1"/>
    <col min="30" max="30" width="4.7109375" style="3" bestFit="1" customWidth="1"/>
    <col min="31" max="31" width="7.7109375" style="3" bestFit="1" customWidth="1"/>
    <col min="32" max="32" width="10.140625" style="3" bestFit="1" customWidth="1"/>
    <col min="33" max="33" width="7.5703125" style="3" bestFit="1" customWidth="1"/>
    <col min="34" max="35" width="9.5703125" style="3" bestFit="1" customWidth="1"/>
    <col min="36" max="16384" width="11.42578125" style="3"/>
  </cols>
  <sheetData>
    <row r="1" spans="1:42" s="7" customFormat="1" ht="15.6" customHeight="1" x14ac:dyDescent="0.25">
      <c r="A1" s="92" t="s">
        <v>44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Q1" s="152" t="s">
        <v>39</v>
      </c>
      <c r="R1" s="152"/>
      <c r="S1" s="152"/>
      <c r="T1" s="152"/>
      <c r="U1" s="152"/>
      <c r="V1" s="152"/>
      <c r="W1" s="152"/>
      <c r="X1" s="138"/>
      <c r="Y1" s="27"/>
    </row>
    <row r="2" spans="1:42" s="7" customFormat="1" ht="15.75" x14ac:dyDescent="0.25">
      <c r="A2" s="92" t="s">
        <v>65</v>
      </c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52"/>
      <c r="R2" s="152"/>
      <c r="S2" s="152"/>
      <c r="T2" s="152"/>
      <c r="U2" s="152"/>
      <c r="V2" s="152"/>
      <c r="W2" s="152"/>
      <c r="X2" s="138"/>
      <c r="Y2" s="27"/>
    </row>
    <row r="3" spans="1:42" s="7" customFormat="1" ht="12" customHeight="1" x14ac:dyDescent="0.2"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83"/>
      <c r="R3" s="84"/>
      <c r="S3" s="84"/>
      <c r="T3" s="84"/>
      <c r="U3" s="27"/>
      <c r="V3" s="27"/>
      <c r="W3" s="27"/>
      <c r="X3" s="45"/>
      <c r="Y3" s="27"/>
    </row>
    <row r="4" spans="1:42" s="7" customFormat="1" ht="21.6" customHeight="1" x14ac:dyDescent="0.3">
      <c r="A4" s="163" t="s">
        <v>99</v>
      </c>
      <c r="B4" s="163"/>
      <c r="C4" s="163"/>
      <c r="D4" s="163"/>
      <c r="E4" s="163"/>
      <c r="F4" s="163"/>
      <c r="G4" s="163"/>
      <c r="H4" s="163"/>
      <c r="I4" s="163"/>
      <c r="J4" s="9"/>
      <c r="K4" s="9"/>
      <c r="L4" s="9"/>
      <c r="M4" s="9"/>
      <c r="N4" s="9"/>
      <c r="O4" s="9"/>
      <c r="P4" s="9"/>
      <c r="Q4" s="27"/>
    </row>
    <row r="5" spans="1:42" s="7" customFormat="1" ht="15.75" customHeight="1" x14ac:dyDescent="0.2">
      <c r="A5" s="164" t="s">
        <v>49</v>
      </c>
      <c r="B5" s="164"/>
      <c r="C5" s="164"/>
      <c r="D5" s="164"/>
      <c r="E5" s="164"/>
      <c r="F5" s="164"/>
      <c r="G5" s="164"/>
      <c r="H5" s="164"/>
      <c r="I5" s="164"/>
      <c r="J5" s="9"/>
      <c r="K5" s="9"/>
      <c r="L5" s="9"/>
      <c r="M5" s="9"/>
      <c r="N5" s="9"/>
      <c r="O5" s="9"/>
      <c r="P5" s="9"/>
      <c r="Q5" s="27"/>
    </row>
    <row r="6" spans="1:42" s="7" customFormat="1" ht="15.75" x14ac:dyDescent="0.25">
      <c r="A6" s="8"/>
      <c r="B6" s="45"/>
      <c r="C6" s="45"/>
      <c r="D6" s="45"/>
      <c r="F6" s="53"/>
      <c r="G6" s="45"/>
      <c r="H6" s="10"/>
      <c r="I6" s="45"/>
      <c r="J6" s="45"/>
      <c r="K6" s="45"/>
      <c r="L6" s="45"/>
      <c r="M6" s="45"/>
      <c r="N6" s="45"/>
      <c r="O6" s="45"/>
      <c r="P6" s="45"/>
      <c r="Q6" s="45"/>
    </row>
    <row r="7" spans="1:42" s="7" customFormat="1" ht="18" x14ac:dyDescent="0.25">
      <c r="A7" s="46" t="s">
        <v>50</v>
      </c>
      <c r="B7" s="46"/>
      <c r="C7" s="46"/>
      <c r="D7" s="46"/>
      <c r="E7" s="45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161" t="s">
        <v>23</v>
      </c>
      <c r="R7" s="161"/>
      <c r="S7" s="161"/>
      <c r="T7" s="161"/>
      <c r="U7" s="161"/>
      <c r="V7" s="161"/>
      <c r="W7" s="43"/>
      <c r="X7" s="45"/>
    </row>
    <row r="8" spans="1:42" s="7" customFormat="1" ht="18" x14ac:dyDescent="0.25">
      <c r="A8" s="46" t="s">
        <v>51</v>
      </c>
      <c r="B8" s="46"/>
      <c r="C8" s="46"/>
      <c r="D8" s="46"/>
      <c r="E8" s="45"/>
      <c r="F8" s="4"/>
      <c r="G8" s="4"/>
      <c r="H8" s="13"/>
      <c r="I8" s="2"/>
      <c r="J8" s="4"/>
      <c r="K8" s="4"/>
      <c r="L8" s="4"/>
      <c r="M8" s="4"/>
      <c r="N8" s="4"/>
      <c r="O8" s="4"/>
      <c r="P8" s="9"/>
      <c r="Q8" s="40"/>
      <c r="R8" s="162" t="s">
        <v>24</v>
      </c>
      <c r="S8" s="162"/>
      <c r="T8" s="162"/>
      <c r="U8" s="162"/>
      <c r="V8" s="162"/>
      <c r="W8" s="9"/>
      <c r="X8" s="45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7" customFormat="1" ht="11.1" customHeight="1" x14ac:dyDescent="0.25">
      <c r="C9" s="9"/>
      <c r="D9" s="9"/>
      <c r="E9" s="9"/>
      <c r="F9" s="4"/>
      <c r="G9" s="4"/>
      <c r="H9" s="13"/>
      <c r="I9" s="4"/>
      <c r="J9" s="4"/>
      <c r="K9" s="4"/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45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x14ac:dyDescent="0.2">
      <c r="A10" s="15"/>
      <c r="B10" s="5"/>
      <c r="C10" s="5"/>
      <c r="D10" s="17"/>
      <c r="E10" s="16" t="s">
        <v>8</v>
      </c>
      <c r="F10" s="30">
        <v>1110</v>
      </c>
      <c r="G10" s="39">
        <v>1150</v>
      </c>
      <c r="H10" s="39">
        <v>1210</v>
      </c>
      <c r="I10" s="11">
        <v>2110</v>
      </c>
      <c r="J10" s="11">
        <v>2120</v>
      </c>
      <c r="K10" s="39">
        <v>2210</v>
      </c>
      <c r="L10" s="11">
        <v>2220</v>
      </c>
      <c r="M10" s="11">
        <v>2230</v>
      </c>
      <c r="N10" s="30">
        <v>2240</v>
      </c>
      <c r="O10" s="39">
        <v>2250</v>
      </c>
      <c r="P10" s="11">
        <v>2260</v>
      </c>
      <c r="Q10" s="11">
        <v>2310</v>
      </c>
      <c r="R10" s="11">
        <v>2350</v>
      </c>
      <c r="S10" s="39">
        <v>2390</v>
      </c>
      <c r="T10" s="30">
        <v>3260</v>
      </c>
      <c r="U10" s="30">
        <v>5230</v>
      </c>
      <c r="V10" s="30">
        <v>7710</v>
      </c>
      <c r="W10" s="153" t="s">
        <v>1</v>
      </c>
      <c r="X10" s="14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9" customFormat="1" ht="114.6" customHeight="1" x14ac:dyDescent="0.2">
      <c r="A11" s="95" t="s">
        <v>4</v>
      </c>
      <c r="B11" s="95" t="s">
        <v>25</v>
      </c>
      <c r="C11" s="95" t="s">
        <v>57</v>
      </c>
      <c r="D11" s="95" t="s">
        <v>3</v>
      </c>
      <c r="E11" s="96" t="s">
        <v>2</v>
      </c>
      <c r="F11" s="34" t="s">
        <v>9</v>
      </c>
      <c r="G11" s="12" t="s">
        <v>10</v>
      </c>
      <c r="H11" s="18" t="s">
        <v>5</v>
      </c>
      <c r="I11" s="35" t="s">
        <v>20</v>
      </c>
      <c r="J11" s="12" t="s">
        <v>21</v>
      </c>
      <c r="K11" s="12" t="s">
        <v>7</v>
      </c>
      <c r="L11" s="12" t="s">
        <v>11</v>
      </c>
      <c r="M11" s="12" t="s">
        <v>12</v>
      </c>
      <c r="N11" s="36" t="s">
        <v>13</v>
      </c>
      <c r="O11" s="12" t="s">
        <v>14</v>
      </c>
      <c r="P11" s="34" t="s">
        <v>15</v>
      </c>
      <c r="Q11" s="12" t="s">
        <v>16</v>
      </c>
      <c r="R11" s="12" t="s">
        <v>17</v>
      </c>
      <c r="S11" s="12" t="s">
        <v>22</v>
      </c>
      <c r="T11" s="36" t="s">
        <v>18</v>
      </c>
      <c r="U11" s="37" t="s">
        <v>6</v>
      </c>
      <c r="V11" s="38" t="s">
        <v>19</v>
      </c>
      <c r="W11" s="154"/>
      <c r="X11" s="142"/>
      <c r="Z11" s="19">
        <v>3</v>
      </c>
      <c r="AA11" s="141" t="s">
        <v>72</v>
      </c>
      <c r="AB11" s="19" t="s">
        <v>73</v>
      </c>
      <c r="AC11" s="19" t="s">
        <v>74</v>
      </c>
    </row>
    <row r="12" spans="1:42" s="42" customFormat="1" ht="17.100000000000001" customHeight="1" x14ac:dyDescent="0.2">
      <c r="A12" s="155" t="s">
        <v>46</v>
      </c>
      <c r="B12" s="156"/>
      <c r="C12" s="156"/>
      <c r="D12" s="156"/>
      <c r="E12" s="157"/>
      <c r="F12" s="50">
        <f>SUM(F13:F22)</f>
        <v>0</v>
      </c>
      <c r="G12" s="50">
        <f t="shared" ref="G12:V12" si="0">SUM(G13:G22)</f>
        <v>0</v>
      </c>
      <c r="H12" s="50">
        <f t="shared" si="0"/>
        <v>0</v>
      </c>
      <c r="I12" s="50">
        <f t="shared" si="0"/>
        <v>0</v>
      </c>
      <c r="J12" s="50">
        <f t="shared" si="0"/>
        <v>5076</v>
      </c>
      <c r="K12" s="50">
        <f t="shared" si="0"/>
        <v>0</v>
      </c>
      <c r="L12" s="50">
        <f t="shared" si="0"/>
        <v>0</v>
      </c>
      <c r="M12" s="50">
        <f t="shared" si="0"/>
        <v>3470</v>
      </c>
      <c r="N12" s="50">
        <f t="shared" si="0"/>
        <v>0</v>
      </c>
      <c r="O12" s="50">
        <f t="shared" si="0"/>
        <v>0</v>
      </c>
      <c r="P12" s="50">
        <f t="shared" si="0"/>
        <v>0</v>
      </c>
      <c r="Q12" s="50">
        <f t="shared" si="0"/>
        <v>0</v>
      </c>
      <c r="R12" s="50">
        <f t="shared" si="0"/>
        <v>0</v>
      </c>
      <c r="S12" s="50">
        <f t="shared" si="0"/>
        <v>0</v>
      </c>
      <c r="T12" s="50">
        <f t="shared" si="0"/>
        <v>1400</v>
      </c>
      <c r="U12" s="50">
        <f t="shared" si="0"/>
        <v>0</v>
      </c>
      <c r="V12" s="50">
        <f t="shared" si="0"/>
        <v>0</v>
      </c>
      <c r="W12" s="41">
        <f>SUM(F12:V12)</f>
        <v>9946</v>
      </c>
      <c r="X12" s="143"/>
      <c r="Y12" s="42">
        <f>0.7*Y39</f>
        <v>11862.199999999999</v>
      </c>
      <c r="AB12" s="44"/>
    </row>
    <row r="13" spans="1:42" s="22" customFormat="1" ht="14.1" customHeight="1" x14ac:dyDescent="0.2">
      <c r="A13" s="97">
        <v>1</v>
      </c>
      <c r="B13" s="139" t="s">
        <v>71</v>
      </c>
      <c r="C13" s="140" t="s">
        <v>69</v>
      </c>
      <c r="D13" s="97">
        <v>4</v>
      </c>
      <c r="E13" s="139" t="s">
        <v>70</v>
      </c>
      <c r="F13" s="139"/>
      <c r="G13" s="51"/>
      <c r="H13" s="51"/>
      <c r="I13" s="51"/>
      <c r="J13" s="51"/>
      <c r="K13" s="51"/>
      <c r="L13" s="51"/>
      <c r="M13" s="51">
        <v>1800</v>
      </c>
      <c r="N13" s="51"/>
      <c r="O13" s="51"/>
      <c r="P13" s="51"/>
      <c r="Q13" s="51"/>
      <c r="R13" s="51"/>
      <c r="S13" s="51"/>
      <c r="T13" s="51"/>
      <c r="U13" s="51"/>
      <c r="V13" s="51"/>
      <c r="W13" s="21">
        <f t="shared" ref="W13:W22" si="1">SUM(F13:V13)</f>
        <v>1800</v>
      </c>
      <c r="X13" s="144"/>
      <c r="Z13" s="22">
        <v>900</v>
      </c>
      <c r="AC13" s="22">
        <v>900</v>
      </c>
    </row>
    <row r="14" spans="1:42" s="22" customFormat="1" ht="14.1" customHeight="1" x14ac:dyDescent="0.2">
      <c r="A14" s="97">
        <v>2</v>
      </c>
      <c r="B14" s="97" t="s">
        <v>80</v>
      </c>
      <c r="C14" s="98" t="s">
        <v>81</v>
      </c>
      <c r="D14" s="97">
        <v>1</v>
      </c>
      <c r="E14" s="97" t="s">
        <v>82</v>
      </c>
      <c r="F14" s="51"/>
      <c r="G14" s="51"/>
      <c r="H14" s="51"/>
      <c r="I14" s="51"/>
      <c r="J14" s="51">
        <v>850</v>
      </c>
      <c r="K14" s="51"/>
      <c r="L14" s="51"/>
      <c r="M14" s="51">
        <v>50</v>
      </c>
      <c r="N14" s="51"/>
      <c r="O14" s="51"/>
      <c r="P14" s="51"/>
      <c r="Q14" s="51"/>
      <c r="R14" s="51"/>
      <c r="S14" s="51"/>
      <c r="T14" s="51"/>
      <c r="U14" s="51"/>
      <c r="V14" s="51"/>
      <c r="W14" s="21">
        <f t="shared" si="1"/>
        <v>900</v>
      </c>
      <c r="X14" s="144"/>
      <c r="AA14" s="22">
        <v>900</v>
      </c>
    </row>
    <row r="15" spans="1:42" s="22" customFormat="1" ht="14.1" customHeight="1" x14ac:dyDescent="0.2">
      <c r="A15" s="97">
        <v>3</v>
      </c>
      <c r="B15" s="97" t="s">
        <v>83</v>
      </c>
      <c r="C15" s="98" t="s">
        <v>84</v>
      </c>
      <c r="D15" s="97">
        <v>14</v>
      </c>
      <c r="E15" s="97" t="s">
        <v>85</v>
      </c>
      <c r="F15" s="51"/>
      <c r="G15" s="51"/>
      <c r="H15" s="51"/>
      <c r="I15" s="51"/>
      <c r="J15" s="51">
        <v>2100</v>
      </c>
      <c r="K15" s="51"/>
      <c r="L15" s="51"/>
      <c r="M15" s="51">
        <v>840</v>
      </c>
      <c r="N15" s="51"/>
      <c r="O15" s="51"/>
      <c r="P15" s="51"/>
      <c r="Q15" s="51"/>
      <c r="R15" s="51"/>
      <c r="S15" s="51"/>
      <c r="T15" s="51"/>
      <c r="U15" s="51"/>
      <c r="V15" s="51"/>
      <c r="W15" s="21">
        <f t="shared" si="1"/>
        <v>2940</v>
      </c>
      <c r="X15" s="144"/>
      <c r="AB15" s="22">
        <v>2940</v>
      </c>
    </row>
    <row r="16" spans="1:42" s="22" customFormat="1" ht="14.1" customHeight="1" x14ac:dyDescent="0.2">
      <c r="A16" s="97">
        <v>4</v>
      </c>
      <c r="B16" s="97" t="s">
        <v>86</v>
      </c>
      <c r="C16" s="98" t="s">
        <v>87</v>
      </c>
      <c r="D16" s="97">
        <v>13</v>
      </c>
      <c r="E16" s="97" t="s">
        <v>88</v>
      </c>
      <c r="F16" s="51"/>
      <c r="G16" s="51"/>
      <c r="H16" s="51"/>
      <c r="I16" s="51"/>
      <c r="J16" s="51">
        <v>2126</v>
      </c>
      <c r="K16" s="51"/>
      <c r="L16" s="51"/>
      <c r="M16" s="51">
        <v>780</v>
      </c>
      <c r="N16" s="51"/>
      <c r="O16" s="51"/>
      <c r="P16" s="51"/>
      <c r="Q16" s="51"/>
      <c r="R16" s="51"/>
      <c r="S16" s="51"/>
      <c r="T16" s="51"/>
      <c r="U16" s="51"/>
      <c r="V16" s="51"/>
      <c r="W16" s="21">
        <f t="shared" si="1"/>
        <v>2906</v>
      </c>
      <c r="X16" s="144"/>
      <c r="AC16" s="22">
        <v>2906</v>
      </c>
    </row>
    <row r="17" spans="1:29" s="22" customFormat="1" ht="14.1" customHeight="1" x14ac:dyDescent="0.2">
      <c r="A17" s="97">
        <v>5</v>
      </c>
      <c r="B17" s="97" t="s">
        <v>67</v>
      </c>
      <c r="C17" s="100" t="s">
        <v>93</v>
      </c>
      <c r="D17" s="97">
        <v>30</v>
      </c>
      <c r="E17" s="97" t="s">
        <v>68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>
        <v>500</v>
      </c>
      <c r="U17" s="51"/>
      <c r="V17" s="51"/>
      <c r="W17" s="21">
        <f t="shared" si="1"/>
        <v>500</v>
      </c>
      <c r="X17" s="144"/>
      <c r="AA17" s="22">
        <v>400</v>
      </c>
    </row>
    <row r="18" spans="1:29" s="22" customFormat="1" ht="14.1" customHeight="1" x14ac:dyDescent="0.2">
      <c r="A18" s="97">
        <v>6</v>
      </c>
      <c r="B18" s="139" t="s">
        <v>90</v>
      </c>
      <c r="C18" s="100" t="s">
        <v>94</v>
      </c>
      <c r="D18" s="97">
        <v>120</v>
      </c>
      <c r="E18" s="139" t="s">
        <v>95</v>
      </c>
      <c r="F18" s="139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>
        <v>400</v>
      </c>
      <c r="U18" s="51"/>
      <c r="V18" s="51"/>
      <c r="W18" s="21">
        <f t="shared" si="1"/>
        <v>400</v>
      </c>
      <c r="X18" s="144"/>
      <c r="AA18" s="22">
        <v>500</v>
      </c>
    </row>
    <row r="19" spans="1:29" s="22" customFormat="1" ht="14.1" customHeight="1" x14ac:dyDescent="0.2">
      <c r="A19" s="97">
        <v>7</v>
      </c>
      <c r="B19" s="97" t="s">
        <v>96</v>
      </c>
      <c r="C19" s="100" t="s">
        <v>97</v>
      </c>
      <c r="D19" s="97">
        <v>180</v>
      </c>
      <c r="E19" s="97" t="s">
        <v>98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>
        <v>500</v>
      </c>
      <c r="U19" s="51"/>
      <c r="V19" s="51"/>
      <c r="W19" s="21">
        <f t="shared" si="1"/>
        <v>500</v>
      </c>
      <c r="X19" s="144"/>
      <c r="AC19" s="22">
        <v>500</v>
      </c>
    </row>
    <row r="20" spans="1:29" s="22" customFormat="1" ht="14.1" customHeight="1" x14ac:dyDescent="0.2">
      <c r="A20" s="97">
        <v>8</v>
      </c>
      <c r="B20" s="97"/>
      <c r="C20" s="100"/>
      <c r="D20" s="97"/>
      <c r="E20" s="9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21">
        <f t="shared" si="1"/>
        <v>0</v>
      </c>
      <c r="X20" s="144"/>
    </row>
    <row r="21" spans="1:29" s="22" customFormat="1" ht="14.1" customHeight="1" x14ac:dyDescent="0.2">
      <c r="A21" s="97">
        <v>9</v>
      </c>
      <c r="B21" s="97"/>
      <c r="C21" s="98"/>
      <c r="D21" s="97"/>
      <c r="E21" s="9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21">
        <f t="shared" si="1"/>
        <v>0</v>
      </c>
      <c r="X21" s="144"/>
    </row>
    <row r="22" spans="1:29" s="22" customFormat="1" ht="14.1" customHeight="1" x14ac:dyDescent="0.2">
      <c r="A22" s="97">
        <v>10</v>
      </c>
      <c r="B22" s="97"/>
      <c r="C22" s="98"/>
      <c r="D22" s="97"/>
      <c r="E22" s="97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21">
        <f t="shared" si="1"/>
        <v>0</v>
      </c>
      <c r="X22" s="144"/>
    </row>
    <row r="23" spans="1:29" s="42" customFormat="1" ht="14.1" customHeight="1" x14ac:dyDescent="0.2">
      <c r="A23" s="155" t="s">
        <v>47</v>
      </c>
      <c r="B23" s="156"/>
      <c r="C23" s="156"/>
      <c r="D23" s="156"/>
      <c r="E23" s="157"/>
      <c r="F23" s="50">
        <f>SUM(F24:F33)</f>
        <v>0</v>
      </c>
      <c r="G23" s="50">
        <f t="shared" ref="G23:V23" si="2">SUM(G24:G33)</f>
        <v>0</v>
      </c>
      <c r="H23" s="50">
        <f t="shared" si="2"/>
        <v>0</v>
      </c>
      <c r="I23" s="50">
        <f t="shared" si="2"/>
        <v>0</v>
      </c>
      <c r="J23" s="50">
        <f t="shared" si="2"/>
        <v>0</v>
      </c>
      <c r="K23" s="50">
        <f t="shared" si="2"/>
        <v>0</v>
      </c>
      <c r="L23" s="50">
        <f t="shared" si="2"/>
        <v>0</v>
      </c>
      <c r="M23" s="50">
        <f t="shared" si="2"/>
        <v>0</v>
      </c>
      <c r="N23" s="50">
        <f t="shared" si="2"/>
        <v>0</v>
      </c>
      <c r="O23" s="50">
        <f t="shared" si="2"/>
        <v>0</v>
      </c>
      <c r="P23" s="50">
        <f t="shared" si="2"/>
        <v>0</v>
      </c>
      <c r="Q23" s="50">
        <f t="shared" si="2"/>
        <v>0</v>
      </c>
      <c r="R23" s="50">
        <f t="shared" si="2"/>
        <v>0</v>
      </c>
      <c r="S23" s="50">
        <f t="shared" si="2"/>
        <v>0</v>
      </c>
      <c r="T23" s="50">
        <f t="shared" si="2"/>
        <v>5150</v>
      </c>
      <c r="U23" s="50">
        <f t="shared" si="2"/>
        <v>0</v>
      </c>
      <c r="V23" s="50">
        <f t="shared" si="2"/>
        <v>0</v>
      </c>
      <c r="W23" s="41">
        <f>SUM(F23:V23)</f>
        <v>5150</v>
      </c>
      <c r="X23" s="143"/>
      <c r="Y23" s="42">
        <f>0.3*Y39</f>
        <v>5083.8</v>
      </c>
    </row>
    <row r="24" spans="1:29" s="22" customFormat="1" ht="14.1" customHeight="1" x14ac:dyDescent="0.2">
      <c r="A24" s="97">
        <v>1</v>
      </c>
      <c r="B24" s="97" t="s">
        <v>67</v>
      </c>
      <c r="C24" s="100" t="s">
        <v>91</v>
      </c>
      <c r="D24" s="99">
        <v>70</v>
      </c>
      <c r="E24" s="97" t="s">
        <v>68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>
        <v>1000</v>
      </c>
      <c r="U24" s="51"/>
      <c r="V24" s="51"/>
      <c r="W24" s="21">
        <f t="shared" ref="W24:W35" si="3">SUM(F24:V24)</f>
        <v>1000</v>
      </c>
      <c r="X24" s="144"/>
      <c r="AA24" s="22">
        <v>1000</v>
      </c>
    </row>
    <row r="25" spans="1:29" s="22" customFormat="1" ht="14.1" customHeight="1" x14ac:dyDescent="0.2">
      <c r="A25" s="97">
        <v>2</v>
      </c>
      <c r="B25" s="101" t="s">
        <v>78</v>
      </c>
      <c r="C25" s="140" t="s">
        <v>77</v>
      </c>
      <c r="D25" s="99">
        <v>70</v>
      </c>
      <c r="E25" s="97" t="s">
        <v>79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>
        <v>250</v>
      </c>
      <c r="U25" s="51"/>
      <c r="V25" s="51"/>
      <c r="W25" s="21">
        <f t="shared" si="3"/>
        <v>250</v>
      </c>
      <c r="X25" s="144"/>
      <c r="AC25" s="22">
        <v>250</v>
      </c>
    </row>
    <row r="26" spans="1:29" s="22" customFormat="1" ht="14.1" customHeight="1" x14ac:dyDescent="0.2">
      <c r="A26" s="97">
        <v>3</v>
      </c>
      <c r="B26" s="20" t="s">
        <v>89</v>
      </c>
      <c r="C26" s="33" t="s">
        <v>92</v>
      </c>
      <c r="D26" s="32">
        <v>500</v>
      </c>
      <c r="E26" s="20" t="s">
        <v>70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>
        <v>3900</v>
      </c>
      <c r="U26" s="51"/>
      <c r="V26" s="51"/>
      <c r="W26" s="21">
        <f t="shared" si="3"/>
        <v>3900</v>
      </c>
      <c r="X26" s="144"/>
      <c r="AA26" s="22">
        <v>1000</v>
      </c>
      <c r="AB26" s="22">
        <v>1000</v>
      </c>
      <c r="AC26" s="22">
        <v>1900</v>
      </c>
    </row>
    <row r="27" spans="1:29" s="22" customFormat="1" ht="14.1" customHeight="1" x14ac:dyDescent="0.2">
      <c r="A27" s="97">
        <v>4</v>
      </c>
      <c r="B27" s="101"/>
      <c r="C27" s="140"/>
      <c r="D27" s="99"/>
      <c r="E27" s="97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21">
        <f t="shared" si="3"/>
        <v>0</v>
      </c>
      <c r="X27" s="144"/>
    </row>
    <row r="28" spans="1:29" s="22" customFormat="1" ht="14.1" customHeight="1" x14ac:dyDescent="0.2">
      <c r="A28" s="20">
        <v>5</v>
      </c>
      <c r="B28" s="20"/>
      <c r="C28" s="33"/>
      <c r="D28" s="32"/>
      <c r="E28" s="2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21">
        <f t="shared" si="3"/>
        <v>0</v>
      </c>
      <c r="X28" s="144"/>
    </row>
    <row r="29" spans="1:29" s="22" customFormat="1" ht="14.1" customHeight="1" x14ac:dyDescent="0.2">
      <c r="A29" s="20">
        <v>6</v>
      </c>
      <c r="B29" s="31"/>
      <c r="C29" s="29"/>
      <c r="D29" s="32"/>
      <c r="E29" s="2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21">
        <f t="shared" si="3"/>
        <v>0</v>
      </c>
      <c r="X29" s="144"/>
    </row>
    <row r="30" spans="1:29" s="22" customFormat="1" x14ac:dyDescent="0.2">
      <c r="A30" s="20">
        <v>7</v>
      </c>
      <c r="B30" s="31"/>
      <c r="C30" s="28"/>
      <c r="D30" s="32"/>
      <c r="E30" s="2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21">
        <f t="shared" si="3"/>
        <v>0</v>
      </c>
      <c r="X30" s="144"/>
    </row>
    <row r="31" spans="1:29" s="22" customFormat="1" ht="14.1" customHeight="1" x14ac:dyDescent="0.2">
      <c r="A31" s="20">
        <v>8</v>
      </c>
      <c r="B31" s="20"/>
      <c r="C31" s="29"/>
      <c r="D31" s="32"/>
      <c r="E31" s="2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21">
        <f t="shared" si="3"/>
        <v>0</v>
      </c>
      <c r="X31" s="144"/>
    </row>
    <row r="32" spans="1:29" s="22" customFormat="1" ht="14.1" customHeight="1" x14ac:dyDescent="0.2">
      <c r="A32" s="20">
        <v>9</v>
      </c>
      <c r="B32" s="31"/>
      <c r="C32" s="33"/>
      <c r="D32" s="32"/>
      <c r="E32" s="2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21">
        <f t="shared" si="3"/>
        <v>0</v>
      </c>
      <c r="X32" s="144"/>
    </row>
    <row r="33" spans="1:29" s="22" customFormat="1" x14ac:dyDescent="0.2">
      <c r="A33" s="20">
        <v>10</v>
      </c>
      <c r="B33" s="31"/>
      <c r="C33" s="28"/>
      <c r="D33" s="32"/>
      <c r="E33" s="2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21">
        <f t="shared" si="3"/>
        <v>0</v>
      </c>
      <c r="X33" s="144"/>
    </row>
    <row r="34" spans="1:29" s="42" customFormat="1" ht="17.100000000000001" customHeight="1" x14ac:dyDescent="0.2">
      <c r="A34" s="158" t="s">
        <v>48</v>
      </c>
      <c r="B34" s="159"/>
      <c r="C34" s="159"/>
      <c r="D34" s="159"/>
      <c r="E34" s="160"/>
      <c r="F34" s="50">
        <f t="shared" ref="F34:V34" si="4">SUM(F35:F35)</f>
        <v>0</v>
      </c>
      <c r="G34" s="50">
        <f t="shared" si="4"/>
        <v>1500</v>
      </c>
      <c r="H34" s="50">
        <f t="shared" si="4"/>
        <v>350</v>
      </c>
      <c r="I34" s="50">
        <f t="shared" si="4"/>
        <v>0</v>
      </c>
      <c r="J34" s="50">
        <f t="shared" si="4"/>
        <v>0</v>
      </c>
      <c r="K34" s="50">
        <f t="shared" si="4"/>
        <v>0</v>
      </c>
      <c r="L34" s="50">
        <f t="shared" si="4"/>
        <v>0</v>
      </c>
      <c r="M34" s="50">
        <f t="shared" si="4"/>
        <v>0</v>
      </c>
      <c r="N34" s="50">
        <f t="shared" si="4"/>
        <v>0</v>
      </c>
      <c r="O34" s="50">
        <f t="shared" si="4"/>
        <v>0</v>
      </c>
      <c r="P34" s="50">
        <f t="shared" si="4"/>
        <v>0</v>
      </c>
      <c r="Q34" s="50">
        <f t="shared" si="4"/>
        <v>0</v>
      </c>
      <c r="R34" s="50">
        <f t="shared" si="4"/>
        <v>0</v>
      </c>
      <c r="S34" s="50">
        <f t="shared" si="4"/>
        <v>0</v>
      </c>
      <c r="T34" s="50">
        <f t="shared" si="4"/>
        <v>0</v>
      </c>
      <c r="U34" s="50">
        <f t="shared" si="4"/>
        <v>0</v>
      </c>
      <c r="V34" s="50">
        <f t="shared" si="4"/>
        <v>0</v>
      </c>
      <c r="W34" s="41">
        <f>SUM(F34:V34)</f>
        <v>1850</v>
      </c>
      <c r="X34" s="143"/>
      <c r="Y34" s="42">
        <f>0.2*Y39</f>
        <v>3389.2000000000003</v>
      </c>
      <c r="AB34" s="44"/>
    </row>
    <row r="35" spans="1:29" s="22" customFormat="1" ht="14.1" customHeight="1" x14ac:dyDescent="0.2">
      <c r="A35" s="20">
        <v>1</v>
      </c>
      <c r="B35" s="139" t="s">
        <v>75</v>
      </c>
      <c r="C35" s="140" t="s">
        <v>76</v>
      </c>
      <c r="D35" s="22">
        <v>2</v>
      </c>
      <c r="E35" s="20" t="s">
        <v>70</v>
      </c>
      <c r="F35" s="51"/>
      <c r="G35" s="51">
        <v>1500</v>
      </c>
      <c r="H35" s="51">
        <v>350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21">
        <f t="shared" si="3"/>
        <v>1850</v>
      </c>
      <c r="X35" s="144"/>
      <c r="AA35" s="22">
        <v>620</v>
      </c>
      <c r="AB35" s="22">
        <v>620</v>
      </c>
      <c r="AC35" s="22">
        <v>610</v>
      </c>
    </row>
    <row r="36" spans="1:29" s="22" customFormat="1" ht="14.1" customHeight="1" x14ac:dyDescent="0.2">
      <c r="A36" s="149" t="s">
        <v>0</v>
      </c>
      <c r="B36" s="150"/>
      <c r="C36" s="151"/>
      <c r="D36" s="49">
        <f>SUM(D23:D33)</f>
        <v>640</v>
      </c>
      <c r="E36" s="23"/>
      <c r="F36" s="52">
        <f>SUM(F34,F23,F12)</f>
        <v>0</v>
      </c>
      <c r="G36" s="52">
        <f t="shared" ref="G36:V36" si="5">SUM(G34,G23,G12)</f>
        <v>1500</v>
      </c>
      <c r="H36" s="52">
        <f t="shared" si="5"/>
        <v>350</v>
      </c>
      <c r="I36" s="52">
        <f t="shared" si="5"/>
        <v>0</v>
      </c>
      <c r="J36" s="52">
        <f t="shared" si="5"/>
        <v>5076</v>
      </c>
      <c r="K36" s="52">
        <f t="shared" si="5"/>
        <v>0</v>
      </c>
      <c r="L36" s="52">
        <f t="shared" si="5"/>
        <v>0</v>
      </c>
      <c r="M36" s="52">
        <f t="shared" si="5"/>
        <v>3470</v>
      </c>
      <c r="N36" s="52">
        <f t="shared" si="5"/>
        <v>0</v>
      </c>
      <c r="O36" s="52">
        <f t="shared" si="5"/>
        <v>0</v>
      </c>
      <c r="P36" s="52">
        <f t="shared" si="5"/>
        <v>0</v>
      </c>
      <c r="Q36" s="52">
        <f t="shared" si="5"/>
        <v>0</v>
      </c>
      <c r="R36" s="52">
        <f t="shared" si="5"/>
        <v>0</v>
      </c>
      <c r="S36" s="52">
        <f t="shared" si="5"/>
        <v>0</v>
      </c>
      <c r="T36" s="52">
        <f t="shared" si="5"/>
        <v>6550</v>
      </c>
      <c r="U36" s="52">
        <f t="shared" si="5"/>
        <v>0</v>
      </c>
      <c r="V36" s="52">
        <f t="shared" si="5"/>
        <v>0</v>
      </c>
      <c r="W36" s="41">
        <f>SUM(W34,W23,W12)</f>
        <v>16946</v>
      </c>
      <c r="X36" s="143"/>
      <c r="Y36" s="24"/>
    </row>
    <row r="37" spans="1:29" ht="14.1" customHeight="1" x14ac:dyDescent="0.2">
      <c r="E37" s="25"/>
      <c r="F37" s="25"/>
      <c r="K37" s="14"/>
      <c r="M37" s="14"/>
      <c r="N37" s="14"/>
      <c r="O37" s="14"/>
    </row>
    <row r="38" spans="1:29" x14ac:dyDescent="0.2">
      <c r="B38" s="6" t="s">
        <v>40</v>
      </c>
      <c r="C38" s="91" t="s">
        <v>66</v>
      </c>
      <c r="E38" s="25"/>
      <c r="F38" s="25"/>
      <c r="K38" s="14"/>
      <c r="M38" s="14"/>
      <c r="N38" s="14"/>
      <c r="O38" s="14"/>
    </row>
    <row r="39" spans="1:29" x14ac:dyDescent="0.2">
      <c r="B39" s="1"/>
      <c r="E39" s="25"/>
      <c r="F39" s="25"/>
      <c r="K39" s="14"/>
      <c r="M39" s="14"/>
      <c r="N39" s="14"/>
      <c r="O39" s="14"/>
      <c r="Y39" s="26">
        <v>16946</v>
      </c>
      <c r="Z39" s="3">
        <f>SUM(Z13:Z38)</f>
        <v>900</v>
      </c>
      <c r="AA39" s="3">
        <f t="shared" ref="AA39:AC39" si="6">SUM(AA13:AA38)</f>
        <v>4420</v>
      </c>
      <c r="AB39" s="3">
        <f t="shared" si="6"/>
        <v>4560</v>
      </c>
      <c r="AC39" s="3">
        <f t="shared" si="6"/>
        <v>7066</v>
      </c>
    </row>
    <row r="40" spans="1:29" x14ac:dyDescent="0.2">
      <c r="E40" s="25"/>
      <c r="F40" s="25"/>
      <c r="K40" s="14"/>
      <c r="M40" s="14"/>
      <c r="N40" s="14"/>
      <c r="O40" s="14"/>
    </row>
    <row r="41" spans="1:29" x14ac:dyDescent="0.2">
      <c r="A41" s="89"/>
      <c r="B41" s="89"/>
      <c r="C41" s="89"/>
      <c r="D41" s="89"/>
      <c r="E41" s="88"/>
      <c r="F41" s="88"/>
      <c r="G41" s="88"/>
      <c r="H41" s="88"/>
      <c r="I41" s="89"/>
      <c r="J41" s="89"/>
      <c r="K41" s="90"/>
      <c r="L41" s="89"/>
      <c r="M41" s="90"/>
      <c r="N41" s="90"/>
      <c r="O41" s="90"/>
      <c r="P41" s="89"/>
      <c r="V41" s="47"/>
      <c r="W41" s="48"/>
      <c r="X41" s="48"/>
    </row>
    <row r="42" spans="1:29" ht="14.1" customHeight="1" x14ac:dyDescent="0.2">
      <c r="E42" s="86"/>
      <c r="F42" s="86"/>
      <c r="G42" s="86"/>
      <c r="H42" s="87"/>
    </row>
    <row r="43" spans="1:29" ht="14.1" customHeight="1" x14ac:dyDescent="0.2"/>
  </sheetData>
  <mergeCells count="10">
    <mergeCell ref="A36:C36"/>
    <mergeCell ref="Q1:W2"/>
    <mergeCell ref="W10:W11"/>
    <mergeCell ref="A12:E12"/>
    <mergeCell ref="A23:E23"/>
    <mergeCell ref="A34:E34"/>
    <mergeCell ref="Q7:V7"/>
    <mergeCell ref="R8:V8"/>
    <mergeCell ref="A4:I4"/>
    <mergeCell ref="A5:I5"/>
  </mergeCells>
  <phoneticPr fontId="1" type="noConversion"/>
  <hyperlinks>
    <hyperlink ref="R8" r:id="rId1"/>
  </hyperlinks>
  <printOptions horizontalCentered="1" verticalCentered="1"/>
  <pageMargins left="0.51181102362204722" right="0.23622047244094491" top="0.55118110236220474" bottom="0.62992125984251968" header="0.51181102362204722" footer="0.51181102362204722"/>
  <pageSetup paperSize="9" scale="75" orientation="landscape" r:id="rId2"/>
  <headerFooter alignWithMargins="0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topLeftCell="A58" zoomScale="98" zoomScaleNormal="98" workbookViewId="0">
      <selection activeCell="M80" sqref="M80"/>
    </sheetView>
  </sheetViews>
  <sheetFormatPr defaultColWidth="8.7109375" defaultRowHeight="12.75" x14ac:dyDescent="0.2"/>
  <cols>
    <col min="1" max="1" width="6.5703125" style="3" customWidth="1"/>
    <col min="2" max="2" width="46.42578125" style="3" customWidth="1"/>
    <col min="3" max="3" width="12.85546875" style="3" customWidth="1"/>
    <col min="4" max="4" width="13.85546875" style="3" customWidth="1"/>
    <col min="5" max="5" width="14.140625" style="3" customWidth="1"/>
    <col min="6" max="16384" width="8.7109375" style="3"/>
  </cols>
  <sheetData>
    <row r="1" spans="1:9" s="7" customFormat="1" ht="15.75" x14ac:dyDescent="0.25">
      <c r="A1" s="92" t="s">
        <v>45</v>
      </c>
    </row>
    <row r="2" spans="1:9" s="7" customFormat="1" ht="15.75" x14ac:dyDescent="0.25">
      <c r="A2" s="92" t="str">
        <f>Tāme!A2</f>
        <v>Sadarbības līgums Nr. 2.2.1.1-22/50</v>
      </c>
    </row>
    <row r="3" spans="1:9" s="7" customFormat="1" ht="36" customHeight="1" x14ac:dyDescent="0.25">
      <c r="A3" s="165" t="s">
        <v>100</v>
      </c>
      <c r="B3" s="165"/>
      <c r="C3" s="165"/>
      <c r="D3" s="165"/>
      <c r="E3" s="165"/>
    </row>
    <row r="4" spans="1:9" x14ac:dyDescent="0.2">
      <c r="A4" s="170" t="s">
        <v>49</v>
      </c>
      <c r="B4" s="170"/>
      <c r="C4" s="170"/>
      <c r="D4" s="170"/>
      <c r="E4" s="170"/>
    </row>
    <row r="5" spans="1:9" s="7" customFormat="1" ht="8.4499999999999993" customHeight="1" x14ac:dyDescent="0.25">
      <c r="A5" s="93"/>
      <c r="B5" s="93"/>
      <c r="C5" s="93"/>
      <c r="D5" s="93"/>
      <c r="E5" s="93"/>
    </row>
    <row r="6" spans="1:9" s="7" customFormat="1" ht="15" customHeight="1" x14ac:dyDescent="0.25">
      <c r="A6" s="172" t="s">
        <v>62</v>
      </c>
      <c r="B6" s="172"/>
      <c r="C6" s="172"/>
      <c r="D6" s="172"/>
      <c r="E6" s="123" t="s">
        <v>60</v>
      </c>
    </row>
    <row r="7" spans="1:9" s="7" customFormat="1" ht="15" customHeight="1" x14ac:dyDescent="0.25">
      <c r="A7" s="171" t="s">
        <v>61</v>
      </c>
      <c r="B7" s="171"/>
      <c r="C7" s="171"/>
      <c r="D7" s="171"/>
      <c r="E7" s="123"/>
    </row>
    <row r="8" spans="1:9" s="7" customFormat="1" ht="13.5" customHeight="1" x14ac:dyDescent="0.25">
      <c r="A8" s="171"/>
      <c r="B8" s="171"/>
      <c r="C8" s="171"/>
      <c r="D8" s="171"/>
      <c r="E8" s="171"/>
    </row>
    <row r="9" spans="1:9" s="7" customFormat="1" ht="15.6" customHeight="1" x14ac:dyDescent="0.25">
      <c r="A9" s="7" t="s">
        <v>102</v>
      </c>
      <c r="B9" s="45"/>
      <c r="D9" s="124"/>
      <c r="E9" s="102"/>
    </row>
    <row r="10" spans="1:9" ht="6.95" customHeight="1" thickBot="1" x14ac:dyDescent="0.25">
      <c r="A10" s="56"/>
      <c r="B10" s="55"/>
      <c r="C10" s="57"/>
    </row>
    <row r="11" spans="1:9" ht="60.6" customHeight="1" x14ac:dyDescent="0.2">
      <c r="A11" s="133" t="s">
        <v>27</v>
      </c>
      <c r="B11" s="134" t="s">
        <v>28</v>
      </c>
      <c r="C11" s="134" t="s">
        <v>29</v>
      </c>
      <c r="D11" s="134" t="s">
        <v>30</v>
      </c>
      <c r="E11" s="135" t="s">
        <v>31</v>
      </c>
    </row>
    <row r="12" spans="1:9" ht="15" x14ac:dyDescent="0.25">
      <c r="A12" s="11"/>
      <c r="B12" s="58" t="s">
        <v>32</v>
      </c>
      <c r="C12" s="17"/>
      <c r="D12" s="59">
        <v>0</v>
      </c>
      <c r="E12" s="60">
        <f>D32</f>
        <v>1926.21</v>
      </c>
    </row>
    <row r="13" spans="1:9" ht="15" x14ac:dyDescent="0.25">
      <c r="A13" s="11"/>
      <c r="B13" s="61" t="s">
        <v>33</v>
      </c>
      <c r="C13" s="62">
        <v>0</v>
      </c>
      <c r="D13" s="147">
        <v>9880</v>
      </c>
      <c r="E13" s="145">
        <v>0</v>
      </c>
    </row>
    <row r="14" spans="1:9" ht="20.45" customHeight="1" x14ac:dyDescent="0.2">
      <c r="A14" s="63">
        <v>1110</v>
      </c>
      <c r="B14" s="64" t="s">
        <v>9</v>
      </c>
      <c r="C14" s="65">
        <v>0</v>
      </c>
      <c r="D14" s="65">
        <v>0</v>
      </c>
      <c r="E14" s="66">
        <v>0</v>
      </c>
    </row>
    <row r="15" spans="1:9" ht="32.450000000000003" customHeight="1" x14ac:dyDescent="0.2">
      <c r="A15" s="63">
        <v>1150</v>
      </c>
      <c r="B15" s="67" t="s">
        <v>10</v>
      </c>
      <c r="C15" s="65">
        <v>1500</v>
      </c>
      <c r="D15" s="65">
        <v>337.1</v>
      </c>
      <c r="E15" s="66">
        <v>0</v>
      </c>
      <c r="H15" s="26"/>
      <c r="I15" s="26"/>
    </row>
    <row r="16" spans="1:9" ht="20.45" customHeight="1" x14ac:dyDescent="0.2">
      <c r="A16" s="63">
        <v>1210</v>
      </c>
      <c r="B16" s="67" t="s">
        <v>5</v>
      </c>
      <c r="C16" s="65">
        <v>350</v>
      </c>
      <c r="D16" s="65">
        <v>86.69</v>
      </c>
      <c r="E16" s="66">
        <v>0</v>
      </c>
    </row>
    <row r="17" spans="1:8" ht="20.45" customHeight="1" x14ac:dyDescent="0.2">
      <c r="A17" s="63">
        <v>2110</v>
      </c>
      <c r="B17" s="67" t="s">
        <v>20</v>
      </c>
      <c r="C17" s="65">
        <v>0</v>
      </c>
      <c r="D17" s="65">
        <v>0</v>
      </c>
      <c r="E17" s="66">
        <v>0</v>
      </c>
    </row>
    <row r="18" spans="1:8" ht="20.45" customHeight="1" x14ac:dyDescent="0.2">
      <c r="A18" s="63">
        <v>2120</v>
      </c>
      <c r="B18" s="67" t="s">
        <v>21</v>
      </c>
      <c r="C18" s="65">
        <v>5076</v>
      </c>
      <c r="D18" s="65">
        <v>3150</v>
      </c>
      <c r="E18" s="66">
        <v>0</v>
      </c>
    </row>
    <row r="19" spans="1:8" ht="20.45" customHeight="1" x14ac:dyDescent="0.2">
      <c r="A19" s="63">
        <v>2210</v>
      </c>
      <c r="B19" s="64" t="s">
        <v>7</v>
      </c>
      <c r="C19" s="65">
        <v>0</v>
      </c>
      <c r="D19" s="65">
        <v>0</v>
      </c>
      <c r="E19" s="66">
        <v>0</v>
      </c>
    </row>
    <row r="20" spans="1:8" ht="20.45" customHeight="1" x14ac:dyDescent="0.2">
      <c r="A20" s="63">
        <v>2220</v>
      </c>
      <c r="B20" s="64" t="s">
        <v>11</v>
      </c>
      <c r="C20" s="65">
        <v>0</v>
      </c>
      <c r="D20" s="65">
        <v>0</v>
      </c>
      <c r="E20" s="66">
        <v>0</v>
      </c>
    </row>
    <row r="21" spans="1:8" ht="20.45" customHeight="1" x14ac:dyDescent="0.2">
      <c r="A21" s="63">
        <v>2230</v>
      </c>
      <c r="B21" s="67" t="s">
        <v>12</v>
      </c>
      <c r="C21" s="65">
        <v>3470</v>
      </c>
      <c r="D21" s="65">
        <v>2280</v>
      </c>
      <c r="E21" s="66">
        <v>30</v>
      </c>
      <c r="H21" s="26"/>
    </row>
    <row r="22" spans="1:8" ht="25.5" x14ac:dyDescent="0.2">
      <c r="A22" s="63">
        <v>2240</v>
      </c>
      <c r="B22" s="68" t="s">
        <v>13</v>
      </c>
      <c r="C22" s="65">
        <v>0</v>
      </c>
      <c r="D22" s="65">
        <v>0</v>
      </c>
      <c r="E22" s="66">
        <v>0</v>
      </c>
    </row>
    <row r="23" spans="1:8" ht="20.45" customHeight="1" x14ac:dyDescent="0.2">
      <c r="A23" s="63">
        <v>2250</v>
      </c>
      <c r="B23" s="64" t="s">
        <v>14</v>
      </c>
      <c r="C23" s="65">
        <v>0</v>
      </c>
      <c r="D23" s="65">
        <v>0</v>
      </c>
      <c r="E23" s="66">
        <v>0</v>
      </c>
    </row>
    <row r="24" spans="1:8" ht="20.45" customHeight="1" x14ac:dyDescent="0.2">
      <c r="A24" s="63">
        <v>2260</v>
      </c>
      <c r="B24" s="64" t="s">
        <v>15</v>
      </c>
      <c r="C24" s="65">
        <v>0</v>
      </c>
      <c r="D24" s="65">
        <v>0</v>
      </c>
      <c r="E24" s="66">
        <v>0</v>
      </c>
    </row>
    <row r="25" spans="1:8" ht="20.45" customHeight="1" x14ac:dyDescent="0.2">
      <c r="A25" s="63">
        <v>2310</v>
      </c>
      <c r="B25" s="67" t="s">
        <v>16</v>
      </c>
      <c r="C25" s="65">
        <v>0</v>
      </c>
      <c r="D25" s="65">
        <v>0</v>
      </c>
      <c r="E25" s="66">
        <v>0</v>
      </c>
    </row>
    <row r="26" spans="1:8" ht="20.45" customHeight="1" x14ac:dyDescent="0.2">
      <c r="A26" s="63">
        <v>2350</v>
      </c>
      <c r="B26" s="64" t="s">
        <v>17</v>
      </c>
      <c r="C26" s="65">
        <v>0</v>
      </c>
      <c r="D26" s="65">
        <v>0</v>
      </c>
      <c r="E26" s="66">
        <v>0</v>
      </c>
    </row>
    <row r="27" spans="1:8" ht="20.45" customHeight="1" x14ac:dyDescent="0.2">
      <c r="A27" s="63">
        <v>2390</v>
      </c>
      <c r="B27" s="64" t="s">
        <v>34</v>
      </c>
      <c r="C27" s="65">
        <v>0</v>
      </c>
      <c r="D27" s="65">
        <v>0</v>
      </c>
      <c r="E27" s="66">
        <v>0</v>
      </c>
    </row>
    <row r="28" spans="1:8" ht="25.5" customHeight="1" x14ac:dyDescent="0.2">
      <c r="A28" s="63">
        <v>3260</v>
      </c>
      <c r="B28" s="68" t="s">
        <v>35</v>
      </c>
      <c r="C28" s="65">
        <v>6550</v>
      </c>
      <c r="D28" s="65">
        <v>2100</v>
      </c>
      <c r="E28" s="66">
        <v>1100</v>
      </c>
    </row>
    <row r="29" spans="1:8" ht="20.45" customHeight="1" x14ac:dyDescent="0.2">
      <c r="A29" s="63">
        <v>5230</v>
      </c>
      <c r="B29" s="69" t="s">
        <v>6</v>
      </c>
      <c r="C29" s="65">
        <v>0</v>
      </c>
      <c r="D29" s="65">
        <v>0</v>
      </c>
      <c r="E29" s="66">
        <v>0</v>
      </c>
    </row>
    <row r="30" spans="1:8" ht="24.6" customHeight="1" x14ac:dyDescent="0.2">
      <c r="A30" s="63">
        <v>7710</v>
      </c>
      <c r="B30" s="68" t="s">
        <v>19</v>
      </c>
      <c r="C30" s="65">
        <v>0</v>
      </c>
      <c r="D30" s="65">
        <v>0</v>
      </c>
      <c r="E30" s="66">
        <v>0</v>
      </c>
    </row>
    <row r="31" spans="1:8" ht="20.45" customHeight="1" x14ac:dyDescent="0.25">
      <c r="A31" s="70"/>
      <c r="B31" s="61" t="s">
        <v>36</v>
      </c>
      <c r="C31" s="71">
        <f>SUM(C14:C30)</f>
        <v>16946</v>
      </c>
      <c r="D31" s="71">
        <f>SUM(D14:D30)</f>
        <v>7953.79</v>
      </c>
      <c r="E31" s="72">
        <f>SUM(E14:E30)</f>
        <v>1130</v>
      </c>
    </row>
    <row r="32" spans="1:8" ht="15.75" thickBot="1" x14ac:dyDescent="0.3">
      <c r="A32" s="73"/>
      <c r="B32" s="74" t="s">
        <v>37</v>
      </c>
      <c r="C32" s="75"/>
      <c r="D32" s="76">
        <f>D12+D13-D31</f>
        <v>1926.21</v>
      </c>
      <c r="E32" s="77">
        <f>E12+E13-E31</f>
        <v>796.21</v>
      </c>
    </row>
    <row r="33" spans="1:7" ht="8.4499999999999993" customHeight="1" x14ac:dyDescent="0.2">
      <c r="A33" s="168"/>
      <c r="B33" s="169"/>
      <c r="C33" s="169"/>
      <c r="D33" s="169"/>
      <c r="E33" s="169"/>
    </row>
    <row r="34" spans="1:7" ht="12.6" customHeight="1" x14ac:dyDescent="0.2">
      <c r="A34" s="125" t="s">
        <v>41</v>
      </c>
      <c r="B34" s="125"/>
      <c r="C34" s="126"/>
      <c r="D34" s="1"/>
      <c r="E34" s="127"/>
    </row>
    <row r="35" spans="1:7" x14ac:dyDescent="0.2">
      <c r="A35" s="128"/>
      <c r="B35" s="129"/>
      <c r="C35" s="130"/>
      <c r="D35" s="130"/>
      <c r="E35" s="130"/>
    </row>
    <row r="36" spans="1:7" x14ac:dyDescent="0.2">
      <c r="A36" s="128"/>
      <c r="B36" s="129"/>
      <c r="C36" s="130"/>
      <c r="D36" s="130"/>
      <c r="E36" s="130"/>
    </row>
    <row r="37" spans="1:7" x14ac:dyDescent="0.2">
      <c r="A37" s="78" t="s">
        <v>38</v>
      </c>
      <c r="B37" s="54"/>
      <c r="D37" s="54"/>
      <c r="E37" s="54"/>
    </row>
    <row r="38" spans="1:7" x14ac:dyDescent="0.2">
      <c r="A38" s="78" t="s">
        <v>56</v>
      </c>
      <c r="B38" s="79"/>
      <c r="C38" s="79"/>
      <c r="D38" s="80"/>
      <c r="E38" s="131"/>
    </row>
    <row r="39" spans="1:7" s="103" customFormat="1" x14ac:dyDescent="0.2">
      <c r="A39" s="174" t="s">
        <v>55</v>
      </c>
      <c r="B39" s="174"/>
      <c r="C39" s="174"/>
      <c r="D39" s="174"/>
      <c r="E39" s="132"/>
    </row>
    <row r="40" spans="1:7" x14ac:dyDescent="0.2">
      <c r="A40" s="105"/>
      <c r="B40" s="105"/>
      <c r="C40" s="105"/>
      <c r="D40" s="105"/>
      <c r="E40" s="106"/>
      <c r="F40" s="103"/>
      <c r="G40" s="103"/>
    </row>
    <row r="41" spans="1:7" x14ac:dyDescent="0.2">
      <c r="A41" s="105"/>
      <c r="B41" s="105"/>
      <c r="C41" s="105"/>
      <c r="D41" s="105"/>
      <c r="E41" s="106"/>
      <c r="F41" s="103"/>
      <c r="G41" s="103"/>
    </row>
    <row r="42" spans="1:7" x14ac:dyDescent="0.2">
      <c r="A42" s="105"/>
      <c r="B42" s="105"/>
      <c r="C42" s="105"/>
      <c r="D42" s="105"/>
      <c r="E42" s="106"/>
      <c r="F42" s="103"/>
      <c r="G42" s="103"/>
    </row>
    <row r="43" spans="1:7" x14ac:dyDescent="0.2">
      <c r="A43" s="105"/>
      <c r="B43" s="105"/>
      <c r="C43" s="105"/>
      <c r="D43" s="105"/>
      <c r="E43" s="106"/>
      <c r="F43" s="103"/>
      <c r="G43" s="103"/>
    </row>
    <row r="44" spans="1:7" x14ac:dyDescent="0.2">
      <c r="A44" s="105"/>
      <c r="B44" s="105"/>
      <c r="C44" s="105"/>
      <c r="D44" s="105"/>
      <c r="E44" s="106"/>
      <c r="F44" s="103"/>
      <c r="G44" s="103"/>
    </row>
    <row r="45" spans="1:7" x14ac:dyDescent="0.2">
      <c r="A45" s="105"/>
      <c r="B45" s="105"/>
      <c r="C45" s="105"/>
      <c r="D45" s="105"/>
      <c r="E45" s="106"/>
      <c r="F45" s="103"/>
      <c r="G45" s="103"/>
    </row>
    <row r="46" spans="1:7" x14ac:dyDescent="0.2">
      <c r="A46" s="105"/>
      <c r="B46" s="105"/>
      <c r="C46" s="105"/>
      <c r="D46" s="105"/>
      <c r="E46" s="106"/>
      <c r="F46" s="103"/>
      <c r="G46" s="103"/>
    </row>
    <row r="47" spans="1:7" x14ac:dyDescent="0.2">
      <c r="A47" s="79"/>
      <c r="B47" s="79"/>
      <c r="C47" s="79"/>
      <c r="D47" s="79"/>
      <c r="E47" s="81"/>
    </row>
    <row r="48" spans="1:7" x14ac:dyDescent="0.2">
      <c r="A48" s="79"/>
      <c r="B48" s="79"/>
      <c r="C48" s="79"/>
      <c r="D48" s="79"/>
      <c r="E48" s="81"/>
    </row>
    <row r="49" spans="1:7" ht="15.95" customHeight="1" x14ac:dyDescent="0.2">
      <c r="A49" s="119" t="str">
        <f>A2</f>
        <v>Sadarbības līgums Nr. 2.2.1.1-22/50</v>
      </c>
      <c r="B49" s="79"/>
      <c r="C49" s="79"/>
      <c r="D49" s="79"/>
      <c r="E49" s="81"/>
    </row>
    <row r="50" spans="1:7" x14ac:dyDescent="0.2">
      <c r="A50" s="79"/>
      <c r="B50" s="79"/>
      <c r="C50" s="79"/>
      <c r="D50" s="79"/>
      <c r="E50" s="81"/>
    </row>
    <row r="51" spans="1:7" ht="20.100000000000001" customHeight="1" x14ac:dyDescent="0.25">
      <c r="A51" s="165" t="str">
        <f>A3</f>
        <v>Latvijas Pauerliftinga federācija</v>
      </c>
      <c r="B51" s="165"/>
      <c r="C51" s="165"/>
      <c r="D51" s="165"/>
      <c r="E51" s="165"/>
    </row>
    <row r="52" spans="1:7" x14ac:dyDescent="0.2">
      <c r="A52" s="170" t="s">
        <v>49</v>
      </c>
      <c r="B52" s="170"/>
      <c r="C52" s="170"/>
      <c r="D52" s="170"/>
      <c r="E52" s="170"/>
    </row>
    <row r="53" spans="1:7" x14ac:dyDescent="0.2">
      <c r="A53" s="79"/>
      <c r="B53" s="79"/>
      <c r="C53" s="79"/>
      <c r="D53" s="79"/>
      <c r="E53" s="81"/>
    </row>
    <row r="54" spans="1:7" ht="15" x14ac:dyDescent="0.25">
      <c r="A54" s="172" t="s">
        <v>62</v>
      </c>
      <c r="B54" s="172"/>
      <c r="C54" s="172"/>
      <c r="D54" s="172"/>
      <c r="E54" s="104" t="s">
        <v>52</v>
      </c>
      <c r="F54" s="104"/>
    </row>
    <row r="55" spans="1:7" ht="15" x14ac:dyDescent="0.25">
      <c r="A55" s="172" t="s">
        <v>63</v>
      </c>
      <c r="B55" s="172"/>
      <c r="C55" s="172"/>
      <c r="D55" s="172"/>
      <c r="E55" s="117"/>
      <c r="G55" s="104"/>
    </row>
    <row r="56" spans="1:7" ht="15" x14ac:dyDescent="0.25">
      <c r="A56" s="94"/>
      <c r="B56" s="94"/>
      <c r="C56" s="94"/>
      <c r="D56" s="94"/>
      <c r="E56" s="94"/>
      <c r="G56" s="104"/>
    </row>
    <row r="57" spans="1:7" ht="15" x14ac:dyDescent="0.25">
      <c r="A57" s="118" t="str">
        <f>A9</f>
        <v>par 2022. gada septembra mēnesi</v>
      </c>
      <c r="B57" s="94"/>
      <c r="C57" s="94"/>
      <c r="D57" s="94"/>
      <c r="E57" s="94"/>
      <c r="G57" s="104"/>
    </row>
    <row r="58" spans="1:7" ht="15" x14ac:dyDescent="0.25">
      <c r="A58" s="82"/>
      <c r="B58" s="82"/>
      <c r="C58" s="82"/>
      <c r="D58" s="82"/>
      <c r="E58" s="82"/>
      <c r="G58" s="104"/>
    </row>
    <row r="59" spans="1:7" ht="34.5" customHeight="1" x14ac:dyDescent="0.2">
      <c r="A59" s="136" t="s">
        <v>4</v>
      </c>
      <c r="B59" s="107" t="s">
        <v>58</v>
      </c>
      <c r="C59" s="107" t="s">
        <v>29</v>
      </c>
      <c r="D59" s="107" t="s">
        <v>53</v>
      </c>
      <c r="E59" s="107" t="s">
        <v>54</v>
      </c>
      <c r="F59" s="107" t="s">
        <v>43</v>
      </c>
      <c r="G59" s="137" t="s">
        <v>26</v>
      </c>
    </row>
    <row r="60" spans="1:7" s="85" customFormat="1" ht="11.45" customHeight="1" x14ac:dyDescent="0.2">
      <c r="A60" s="166" t="s">
        <v>46</v>
      </c>
      <c r="B60" s="166"/>
      <c r="C60" s="120">
        <f>SUM(C61:C70)</f>
        <v>9946</v>
      </c>
      <c r="D60" s="120">
        <v>6270</v>
      </c>
      <c r="E60" s="120">
        <v>0</v>
      </c>
      <c r="F60" s="120">
        <f>SUM(D60:E60)</f>
        <v>6270</v>
      </c>
      <c r="G60" s="120">
        <f>C60-F60</f>
        <v>3676</v>
      </c>
    </row>
    <row r="61" spans="1:7" s="85" customFormat="1" ht="11.45" customHeight="1" x14ac:dyDescent="0.2">
      <c r="A61" s="97">
        <v>1</v>
      </c>
      <c r="B61" s="114" t="str">
        <f>Tāme!C13</f>
        <v>Sacensību dalībnieku dopinga kontrole</v>
      </c>
      <c r="C61" s="115">
        <f>Tāme!W13</f>
        <v>1800</v>
      </c>
      <c r="D61" s="146">
        <v>1800</v>
      </c>
      <c r="E61" s="146">
        <v>0</v>
      </c>
      <c r="F61" s="115">
        <f>SUM(D61:E61)</f>
        <v>1800</v>
      </c>
      <c r="G61" s="115">
        <f>SUM(C61-F61)</f>
        <v>0</v>
      </c>
    </row>
    <row r="62" spans="1:7" s="85" customFormat="1" ht="11.45" customHeight="1" x14ac:dyDescent="0.2">
      <c r="A62" s="97">
        <v>2</v>
      </c>
      <c r="B62" s="114" t="str">
        <f>Tāme!C14</f>
        <v>Pasaules čempionāts klasiskajā spēka trīscīņā</v>
      </c>
      <c r="C62" s="115">
        <f>Tāme!W14</f>
        <v>900</v>
      </c>
      <c r="D62" s="146">
        <v>650</v>
      </c>
      <c r="E62" s="146">
        <v>0</v>
      </c>
      <c r="F62" s="115">
        <f t="shared" ref="F62:F83" si="0">SUM(D62:E62)</f>
        <v>650</v>
      </c>
      <c r="G62" s="115">
        <f t="shared" ref="G62:G70" si="1">SUM(C62-F62)</f>
        <v>250</v>
      </c>
    </row>
    <row r="63" spans="1:7" s="85" customFormat="1" ht="11.45" customHeight="1" x14ac:dyDescent="0.2">
      <c r="A63" s="97">
        <v>3</v>
      </c>
      <c r="B63" s="114" t="str">
        <f>Tāme!C15</f>
        <v>Eiropas čempionāts spiešanā guļus</v>
      </c>
      <c r="C63" s="115">
        <f>Tāme!W15</f>
        <v>2940</v>
      </c>
      <c r="D63" s="146">
        <v>2920</v>
      </c>
      <c r="E63" s="146">
        <v>0</v>
      </c>
      <c r="F63" s="115">
        <f t="shared" si="0"/>
        <v>2920</v>
      </c>
      <c r="G63" s="115">
        <f t="shared" si="1"/>
        <v>20</v>
      </c>
    </row>
    <row r="64" spans="1:7" s="85" customFormat="1" ht="11.45" customHeight="1" x14ac:dyDescent="0.2">
      <c r="A64" s="97">
        <v>4</v>
      </c>
      <c r="B64" s="114" t="str">
        <f>Tāme!C16</f>
        <v>Eiropas čempionāts klasiskajā spēka trīscīņā</v>
      </c>
      <c r="C64" s="115">
        <f>Tāme!W16</f>
        <v>2906</v>
      </c>
      <c r="D64" s="146"/>
      <c r="E64" s="146"/>
      <c r="F64" s="115">
        <f t="shared" si="0"/>
        <v>0</v>
      </c>
      <c r="G64" s="115">
        <f t="shared" si="1"/>
        <v>2906</v>
      </c>
    </row>
    <row r="65" spans="1:7" s="85" customFormat="1" ht="11.45" customHeight="1" x14ac:dyDescent="0.2">
      <c r="A65" s="97">
        <v>5</v>
      </c>
      <c r="B65" s="114" t="str">
        <f>Tāme!C17</f>
        <v>Latvijas čempionāts senioriem un seniorēm spēka trīscīņā</v>
      </c>
      <c r="C65" s="115">
        <f>Tāme!W17</f>
        <v>500</v>
      </c>
      <c r="D65" s="146">
        <v>500</v>
      </c>
      <c r="E65" s="146">
        <v>0</v>
      </c>
      <c r="F65" s="115">
        <f t="shared" si="0"/>
        <v>500</v>
      </c>
      <c r="G65" s="115">
        <f t="shared" si="1"/>
        <v>0</v>
      </c>
    </row>
    <row r="66" spans="1:7" s="85" customFormat="1" ht="11.45" customHeight="1" x14ac:dyDescent="0.2">
      <c r="A66" s="97">
        <v>6</v>
      </c>
      <c r="B66" s="114" t="str">
        <f>Tāme!C18</f>
        <v>Latvijas čempionāts spiešanā guļus uz atkārtojumu skaitu</v>
      </c>
      <c r="C66" s="115">
        <f>Tāme!W18</f>
        <v>400</v>
      </c>
      <c r="D66" s="148">
        <v>400</v>
      </c>
      <c r="E66" s="146">
        <v>0</v>
      </c>
      <c r="F66" s="115">
        <f t="shared" si="0"/>
        <v>400</v>
      </c>
      <c r="G66" s="115">
        <f t="shared" si="1"/>
        <v>0</v>
      </c>
    </row>
    <row r="67" spans="1:7" s="85" customFormat="1" ht="11.45" customHeight="1" x14ac:dyDescent="0.2">
      <c r="A67" s="97">
        <v>7</v>
      </c>
      <c r="B67" s="114" t="str">
        <f>Tāme!C19</f>
        <v>Latvijas čempionāts spiešanā guļus</v>
      </c>
      <c r="C67" s="115">
        <f>Tāme!W19</f>
        <v>500</v>
      </c>
      <c r="D67" s="109"/>
      <c r="E67" s="108"/>
      <c r="F67" s="115">
        <f t="shared" si="0"/>
        <v>0</v>
      </c>
      <c r="G67" s="115">
        <f t="shared" si="1"/>
        <v>500</v>
      </c>
    </row>
    <row r="68" spans="1:7" x14ac:dyDescent="0.2">
      <c r="A68" s="97">
        <v>8</v>
      </c>
      <c r="B68" s="114">
        <f>Tāme!C20</f>
        <v>0</v>
      </c>
      <c r="C68" s="115">
        <f>Tāme!W20</f>
        <v>0</v>
      </c>
      <c r="D68" s="108"/>
      <c r="E68" s="108"/>
      <c r="F68" s="115">
        <f t="shared" si="0"/>
        <v>0</v>
      </c>
      <c r="G68" s="115">
        <f t="shared" si="1"/>
        <v>0</v>
      </c>
    </row>
    <row r="69" spans="1:7" x14ac:dyDescent="0.2">
      <c r="A69" s="97">
        <v>9</v>
      </c>
      <c r="B69" s="114">
        <f>Tāme!C21</f>
        <v>0</v>
      </c>
      <c r="C69" s="115">
        <f>Tāme!W21</f>
        <v>0</v>
      </c>
      <c r="D69" s="108"/>
      <c r="E69" s="108"/>
      <c r="F69" s="115">
        <f t="shared" si="0"/>
        <v>0</v>
      </c>
      <c r="G69" s="115">
        <f t="shared" si="1"/>
        <v>0</v>
      </c>
    </row>
    <row r="70" spans="1:7" x14ac:dyDescent="0.2">
      <c r="A70" s="97">
        <v>10</v>
      </c>
      <c r="B70" s="114">
        <f>Tāme!C22</f>
        <v>0</v>
      </c>
      <c r="C70" s="115">
        <f>Tāme!W22</f>
        <v>0</v>
      </c>
      <c r="D70" s="108"/>
      <c r="E70" s="108"/>
      <c r="F70" s="115">
        <f t="shared" si="0"/>
        <v>0</v>
      </c>
      <c r="G70" s="115">
        <f t="shared" si="1"/>
        <v>0</v>
      </c>
    </row>
    <row r="71" spans="1:7" ht="31.5" customHeight="1" x14ac:dyDescent="0.2">
      <c r="A71" s="167" t="s">
        <v>47</v>
      </c>
      <c r="B71" s="167"/>
      <c r="C71" s="121">
        <f>SUM(C72:C81)</f>
        <v>5150</v>
      </c>
      <c r="D71" s="121">
        <f t="shared" ref="D71:E71" si="2">SUM(D72:D81)</f>
        <v>1200</v>
      </c>
      <c r="E71" s="121">
        <f t="shared" si="2"/>
        <v>1100</v>
      </c>
      <c r="F71" s="122">
        <f>SUM(D71:E71)</f>
        <v>2300</v>
      </c>
      <c r="G71" s="122">
        <f>C71-F71</f>
        <v>2850</v>
      </c>
    </row>
    <row r="72" spans="1:7" x14ac:dyDescent="0.2">
      <c r="A72" s="97">
        <v>1</v>
      </c>
      <c r="B72" s="114" t="str">
        <f>Tāme!C24</f>
        <v>Latvijas čempionāts jauniešiem, junioriem, juniorēm spēka trīscīņā</v>
      </c>
      <c r="C72" s="115">
        <f>Tāme!W24</f>
        <v>1000</v>
      </c>
      <c r="D72" s="146">
        <v>1000</v>
      </c>
      <c r="E72" s="146">
        <v>0</v>
      </c>
      <c r="F72" s="115">
        <f t="shared" si="0"/>
        <v>1000</v>
      </c>
      <c r="G72" s="115">
        <f t="shared" ref="G72:G81" si="3">SUM(C72-F72)</f>
        <v>0</v>
      </c>
    </row>
    <row r="73" spans="1:7" x14ac:dyDescent="0.2">
      <c r="A73" s="97">
        <v>2</v>
      </c>
      <c r="B73" s="114" t="str">
        <f>Tāme!C25</f>
        <v>Latvijas studentu čempionāts spiešanā guļus</v>
      </c>
      <c r="C73" s="115">
        <f>Tāme!W25</f>
        <v>250</v>
      </c>
      <c r="D73" s="108"/>
      <c r="E73" s="108"/>
      <c r="F73" s="115">
        <f t="shared" si="0"/>
        <v>0</v>
      </c>
      <c r="G73" s="115">
        <f t="shared" si="3"/>
        <v>250</v>
      </c>
    </row>
    <row r="74" spans="1:7" x14ac:dyDescent="0.2">
      <c r="A74" s="97">
        <v>3</v>
      </c>
      <c r="B74" s="114" t="str">
        <f>Tāme!C26</f>
        <v>Latvijas skolu čempionāti spiešanā guļus</v>
      </c>
      <c r="C74" s="115">
        <f>Tāme!W26</f>
        <v>3900</v>
      </c>
      <c r="D74" s="146">
        <v>200</v>
      </c>
      <c r="E74" s="146">
        <v>1100</v>
      </c>
      <c r="F74" s="115">
        <f t="shared" si="0"/>
        <v>1300</v>
      </c>
      <c r="G74" s="115">
        <f t="shared" si="3"/>
        <v>2600</v>
      </c>
    </row>
    <row r="75" spans="1:7" x14ac:dyDescent="0.2">
      <c r="A75" s="97">
        <v>4</v>
      </c>
      <c r="B75" s="114">
        <f>Tāme!C27</f>
        <v>0</v>
      </c>
      <c r="C75" s="115">
        <f>Tāme!W27</f>
        <v>0</v>
      </c>
      <c r="D75" s="108"/>
      <c r="E75" s="108"/>
      <c r="F75" s="115">
        <f t="shared" si="0"/>
        <v>0</v>
      </c>
      <c r="G75" s="115">
        <f t="shared" si="3"/>
        <v>0</v>
      </c>
    </row>
    <row r="76" spans="1:7" x14ac:dyDescent="0.2">
      <c r="A76" s="20">
        <v>5</v>
      </c>
      <c r="B76" s="114">
        <f>Tāme!C28</f>
        <v>0</v>
      </c>
      <c r="C76" s="115">
        <f>Tāme!W28</f>
        <v>0</v>
      </c>
      <c r="D76" s="108"/>
      <c r="E76" s="108"/>
      <c r="F76" s="115">
        <f t="shared" si="0"/>
        <v>0</v>
      </c>
      <c r="G76" s="115">
        <f t="shared" si="3"/>
        <v>0</v>
      </c>
    </row>
    <row r="77" spans="1:7" x14ac:dyDescent="0.2">
      <c r="A77" s="20">
        <v>6</v>
      </c>
      <c r="B77" s="114">
        <f>Tāme!C29</f>
        <v>0</v>
      </c>
      <c r="C77" s="115">
        <f>Tāme!W29</f>
        <v>0</v>
      </c>
      <c r="D77" s="108"/>
      <c r="E77" s="108"/>
      <c r="F77" s="115">
        <f t="shared" si="0"/>
        <v>0</v>
      </c>
      <c r="G77" s="115">
        <f t="shared" si="3"/>
        <v>0</v>
      </c>
    </row>
    <row r="78" spans="1:7" x14ac:dyDescent="0.2">
      <c r="A78" s="20">
        <v>7</v>
      </c>
      <c r="B78" s="114">
        <f>Tāme!C30</f>
        <v>0</v>
      </c>
      <c r="C78" s="115">
        <f>Tāme!W30</f>
        <v>0</v>
      </c>
      <c r="D78" s="108"/>
      <c r="E78" s="108"/>
      <c r="F78" s="115">
        <f t="shared" si="0"/>
        <v>0</v>
      </c>
      <c r="G78" s="115">
        <f t="shared" si="3"/>
        <v>0</v>
      </c>
    </row>
    <row r="79" spans="1:7" x14ac:dyDescent="0.2">
      <c r="A79" s="20">
        <v>8</v>
      </c>
      <c r="B79" s="114">
        <f>Tāme!C31</f>
        <v>0</v>
      </c>
      <c r="C79" s="115">
        <f>Tāme!W31</f>
        <v>0</v>
      </c>
      <c r="D79" s="108"/>
      <c r="E79" s="108"/>
      <c r="F79" s="115">
        <f t="shared" si="0"/>
        <v>0</v>
      </c>
      <c r="G79" s="115">
        <f t="shared" si="3"/>
        <v>0</v>
      </c>
    </row>
    <row r="80" spans="1:7" x14ac:dyDescent="0.2">
      <c r="A80" s="20">
        <v>9</v>
      </c>
      <c r="B80" s="114">
        <f>Tāme!C32</f>
        <v>0</v>
      </c>
      <c r="C80" s="115">
        <f>Tāme!W32</f>
        <v>0</v>
      </c>
      <c r="D80" s="108"/>
      <c r="E80" s="108"/>
      <c r="F80" s="115">
        <f t="shared" si="0"/>
        <v>0</v>
      </c>
      <c r="G80" s="115">
        <f t="shared" si="3"/>
        <v>0</v>
      </c>
    </row>
    <row r="81" spans="1:7" x14ac:dyDescent="0.2">
      <c r="A81" s="20">
        <v>10</v>
      </c>
      <c r="B81" s="114">
        <f>Tāme!C33</f>
        <v>0</v>
      </c>
      <c r="C81" s="115">
        <f>Tāme!W33</f>
        <v>0</v>
      </c>
      <c r="D81" s="108"/>
      <c r="E81" s="108"/>
      <c r="F81" s="115">
        <f t="shared" si="0"/>
        <v>0</v>
      </c>
      <c r="G81" s="115">
        <f t="shared" si="3"/>
        <v>0</v>
      </c>
    </row>
    <row r="82" spans="1:7" s="113" customFormat="1" ht="30.6" customHeight="1" x14ac:dyDescent="0.2">
      <c r="A82" s="167" t="s">
        <v>48</v>
      </c>
      <c r="B82" s="167"/>
      <c r="C82" s="122">
        <f>SUM(C83:C83)</f>
        <v>1850</v>
      </c>
      <c r="D82" s="122">
        <f>SUM(D83:D83)</f>
        <v>483.79</v>
      </c>
      <c r="E82" s="122">
        <f>SUM(E83:E83)</f>
        <v>30</v>
      </c>
      <c r="F82" s="122">
        <f>SUM(D82:E82)</f>
        <v>513.79</v>
      </c>
      <c r="G82" s="122">
        <f>C82-F82</f>
        <v>1336.21</v>
      </c>
    </row>
    <row r="83" spans="1:7" x14ac:dyDescent="0.2">
      <c r="A83" s="20">
        <v>1</v>
      </c>
      <c r="B83" s="114" t="str">
        <f>Tāme!C35</f>
        <v>Atalgojums sabiedrisko attiecību speciālistei un grāmatvedei</v>
      </c>
      <c r="C83" s="115">
        <f>Tāme!W35</f>
        <v>1850</v>
      </c>
      <c r="D83" s="109">
        <v>483.79</v>
      </c>
      <c r="E83" s="146">
        <v>30</v>
      </c>
      <c r="F83" s="115">
        <f t="shared" si="0"/>
        <v>513.79</v>
      </c>
      <c r="G83" s="115">
        <f>SUM(C83-F83)</f>
        <v>1336.21</v>
      </c>
    </row>
    <row r="84" spans="1:7" s="113" customFormat="1" x14ac:dyDescent="0.2">
      <c r="A84" s="173" t="s">
        <v>42</v>
      </c>
      <c r="B84" s="173"/>
      <c r="C84" s="112">
        <f>SUM(C82,C71,C60)</f>
        <v>16946</v>
      </c>
      <c r="D84" s="112">
        <f>SUM(D82,D71,D60)</f>
        <v>7953.79</v>
      </c>
      <c r="E84" s="112">
        <f>SUM(E82,E71,E60)</f>
        <v>1130</v>
      </c>
      <c r="F84" s="112">
        <f>SUM(D84:E84)</f>
        <v>9083.7900000000009</v>
      </c>
      <c r="G84" s="111">
        <f>C84-F84</f>
        <v>7862.2099999999991</v>
      </c>
    </row>
    <row r="86" spans="1:7" x14ac:dyDescent="0.2">
      <c r="A86" s="108"/>
      <c r="B86" s="110" t="s">
        <v>59</v>
      </c>
    </row>
    <row r="87" spans="1:7" x14ac:dyDescent="0.2">
      <c r="A87" s="116"/>
      <c r="B87" s="110" t="s">
        <v>64</v>
      </c>
    </row>
    <row r="91" spans="1:7" x14ac:dyDescent="0.2">
      <c r="A91" s="1" t="s">
        <v>101</v>
      </c>
    </row>
  </sheetData>
  <mergeCells count="15">
    <mergeCell ref="A82:B82"/>
    <mergeCell ref="A84:B84"/>
    <mergeCell ref="A8:E8"/>
    <mergeCell ref="A39:D39"/>
    <mergeCell ref="A51:E51"/>
    <mergeCell ref="A52:E52"/>
    <mergeCell ref="A54:D54"/>
    <mergeCell ref="A55:D55"/>
    <mergeCell ref="A3:E3"/>
    <mergeCell ref="A60:B60"/>
    <mergeCell ref="A71:B71"/>
    <mergeCell ref="A33:E33"/>
    <mergeCell ref="A4:E4"/>
    <mergeCell ref="A7:D7"/>
    <mergeCell ref="A6:D6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Tāme</vt:lpstr>
      <vt:lpstr>Sep22</vt:lpstr>
    </vt:vector>
  </TitlesOfParts>
  <Company>LSFP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Windows User</cp:lastModifiedBy>
  <cp:lastPrinted>2022-03-22T09:10:23Z</cp:lastPrinted>
  <dcterms:created xsi:type="dcterms:W3CDTF">2002-02-14T07:19:10Z</dcterms:created>
  <dcterms:modified xsi:type="dcterms:W3CDTF">2022-09-29T11:46:42Z</dcterms:modified>
</cp:coreProperties>
</file>